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/>
  </bookViews>
  <sheets>
    <sheet name="Loans" sheetId="1" r:id="rId1"/>
  </sheets>
  <definedNames>
    <definedName name="pmts">Loans!$B$3</definedName>
    <definedName name="terms">Loans!$A$17:$C$19</definedName>
  </definedNames>
  <calcPr calcId="144525"/>
</workbook>
</file>

<file path=xl/calcChain.xml><?xml version="1.0" encoding="utf-8"?>
<calcChain xmlns="http://schemas.openxmlformats.org/spreadsheetml/2006/main">
  <c r="G3" i="1" l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6" i="1"/>
  <c r="F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6" i="1"/>
  <c r="G6" i="1" s="1"/>
  <c r="G20" i="1" l="1"/>
  <c r="G19" i="1"/>
  <c r="G18" i="1"/>
  <c r="G17" i="1" l="1"/>
</calcChain>
</file>

<file path=xl/sharedStrings.xml><?xml version="1.0" encoding="utf-8"?>
<sst xmlns="http://schemas.openxmlformats.org/spreadsheetml/2006/main" count="33" uniqueCount="31">
  <si>
    <t>Customer</t>
  </si>
  <si>
    <t>Selling Price</t>
  </si>
  <si>
    <t>Loan Term</t>
  </si>
  <si>
    <t>Down Payment</t>
  </si>
  <si>
    <t>Amount to be Financed</t>
  </si>
  <si>
    <t>Interest Rate</t>
  </si>
  <si>
    <t>Monthly Payment</t>
  </si>
  <si>
    <t>Loan Statistics</t>
  </si>
  <si>
    <t>Total Amount Financed</t>
  </si>
  <si>
    <t>Number of Loans</t>
  </si>
  <si>
    <t>Highest Amount Financed</t>
  </si>
  <si>
    <t>Lowest Amount Financed</t>
  </si>
  <si>
    <t>First Bank of Missouri</t>
  </si>
  <si>
    <t>Butterfield</t>
  </si>
  <si>
    <t>Dulceria</t>
  </si>
  <si>
    <t>Glaubensklee</t>
  </si>
  <si>
    <t>Lauritzen</t>
  </si>
  <si>
    <t>Mijango</t>
  </si>
  <si>
    <t>Pyeatt</t>
  </si>
  <si>
    <t>Quero</t>
  </si>
  <si>
    <t>Schweitzer</t>
  </si>
  <si>
    <t>Slater</t>
  </si>
  <si>
    <t>No. Pmts Per Year</t>
  </si>
  <si>
    <t>Today's Date:</t>
  </si>
  <si>
    <t>% Required Down Pmt</t>
  </si>
  <si>
    <t>Range Name</t>
  </si>
  <si>
    <t>Location</t>
  </si>
  <si>
    <t>pmts</t>
  </si>
  <si>
    <t>=Loans!$B$3</t>
  </si>
  <si>
    <t>terms</t>
  </si>
  <si>
    <t>=Loans!$A$17:$C$19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</si>
</sst>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10" fontId="0" fillId="0" borderId="0" xfId="2" applyNumberFormat="1" applyFont="1" applyAlignment="1">
      <alignment horizontal="center"/>
    </xf>
    <xf numFmtId="9" fontId="0" fillId="0" borderId="0" xfId="2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4" fontId="0" fillId="0" borderId="0" xfId="0" applyNumberFormat="1"/>
    <xf numFmtId="0" fontId="0" fillId="0" borderId="0" xfId="0" applyNumberFormat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G14" sqref="G14"/>
    </sheetView>
  </sheetViews>
  <sheetFormatPr defaultRowHeight="12.75" x14ac:dyDescent="0.2"/>
  <cols>
    <col min="1" max="1" width="17" customWidth="1"/>
    <col min="2" max="2" width="12.7109375" customWidth="1"/>
    <col min="3" max="3" width="11.140625" customWidth="1"/>
    <col min="4" max="4" width="11.5703125" bestFit="1" customWidth="1"/>
    <col min="5" max="5" width="14.5703125" customWidth="1"/>
    <col min="6" max="6" width="14.140625" customWidth="1"/>
    <col min="7" max="7" width="14.7109375" customWidth="1"/>
  </cols>
  <sheetData>
    <row r="1" spans="1:7" ht="27" x14ac:dyDescent="0.35">
      <c r="A1" s="14" t="s">
        <v>12</v>
      </c>
      <c r="B1" s="14"/>
      <c r="C1" s="14"/>
      <c r="D1" s="14"/>
      <c r="E1" s="14"/>
      <c r="F1" s="14"/>
      <c r="G1" s="14"/>
    </row>
    <row r="3" spans="1:7" x14ac:dyDescent="0.2">
      <c r="A3" s="5" t="s">
        <v>22</v>
      </c>
      <c r="B3">
        <v>12</v>
      </c>
      <c r="F3" s="5" t="s">
        <v>23</v>
      </c>
      <c r="G3" s="12">
        <f ca="1">TODAY()</f>
        <v>40306</v>
      </c>
    </row>
    <row r="5" spans="1:7" ht="26.25" customHeight="1" x14ac:dyDescent="0.2">
      <c r="A5" s="8" t="s">
        <v>0</v>
      </c>
      <c r="B5" s="8" t="s">
        <v>1</v>
      </c>
      <c r="C5" s="8" t="s">
        <v>2</v>
      </c>
      <c r="D5" s="8" t="s">
        <v>5</v>
      </c>
      <c r="E5" s="8" t="s">
        <v>3</v>
      </c>
      <c r="F5" s="8" t="s">
        <v>4</v>
      </c>
      <c r="G5" s="8" t="s">
        <v>6</v>
      </c>
    </row>
    <row r="6" spans="1:7" x14ac:dyDescent="0.2">
      <c r="A6" s="5" t="s">
        <v>13</v>
      </c>
      <c r="B6" s="3">
        <v>275900</v>
      </c>
      <c r="C6" s="4">
        <v>30</v>
      </c>
      <c r="D6" s="6">
        <f t="shared" ref="D6:D14" si="0">VLOOKUP(C6,terms,2)</f>
        <v>5.2499999999999998E-2</v>
      </c>
      <c r="E6" s="1">
        <f t="shared" ref="E6:E14" si="1">VLOOKUP(C6,terms,3)*B6</f>
        <v>68975</v>
      </c>
      <c r="F6" s="1">
        <f>B6-E6</f>
        <v>206925</v>
      </c>
      <c r="G6" s="1">
        <f t="shared" ref="G6:G14" si="2">PMT(D6/pmts,C6*pmts,-F6)</f>
        <v>1142.6475106571231</v>
      </c>
    </row>
    <row r="7" spans="1:7" x14ac:dyDescent="0.2">
      <c r="A7" s="5" t="s">
        <v>14</v>
      </c>
      <c r="B7" s="3">
        <v>345950</v>
      </c>
      <c r="C7" s="4">
        <v>15</v>
      </c>
      <c r="D7" s="6">
        <f t="shared" si="0"/>
        <v>4.4999999999999998E-2</v>
      </c>
      <c r="E7" s="1">
        <f t="shared" si="1"/>
        <v>51892.5</v>
      </c>
      <c r="F7" s="1">
        <f t="shared" ref="F7:F14" si="3">B7-E7</f>
        <v>294057.5</v>
      </c>
      <c r="G7" s="1">
        <f t="shared" si="2"/>
        <v>2249.5201402526159</v>
      </c>
    </row>
    <row r="8" spans="1:7" x14ac:dyDescent="0.2">
      <c r="A8" s="5" t="s">
        <v>15</v>
      </c>
      <c r="B8" s="3">
        <v>215000</v>
      </c>
      <c r="C8" s="4">
        <v>15</v>
      </c>
      <c r="D8" s="6">
        <f t="shared" si="0"/>
        <v>4.4999999999999998E-2</v>
      </c>
      <c r="E8" s="1">
        <f t="shared" si="1"/>
        <v>32250</v>
      </c>
      <c r="F8" s="1">
        <f t="shared" si="3"/>
        <v>182750</v>
      </c>
      <c r="G8" s="1">
        <f t="shared" si="2"/>
        <v>1398.025235306583</v>
      </c>
    </row>
    <row r="9" spans="1:7" x14ac:dyDescent="0.2">
      <c r="A9" s="5" t="s">
        <v>16</v>
      </c>
      <c r="B9" s="3">
        <v>195350</v>
      </c>
      <c r="C9" s="4">
        <v>30</v>
      </c>
      <c r="D9" s="6">
        <f t="shared" si="0"/>
        <v>5.2499999999999998E-2</v>
      </c>
      <c r="E9" s="1">
        <f t="shared" si="1"/>
        <v>48837.5</v>
      </c>
      <c r="F9" s="1">
        <f t="shared" si="3"/>
        <v>146512.5</v>
      </c>
      <c r="G9" s="1">
        <f t="shared" si="2"/>
        <v>809.04744910064869</v>
      </c>
    </row>
    <row r="10" spans="1:7" x14ac:dyDescent="0.2">
      <c r="A10" s="5" t="s">
        <v>17</v>
      </c>
      <c r="B10" s="3">
        <v>350000</v>
      </c>
      <c r="C10" s="4">
        <v>30</v>
      </c>
      <c r="D10" s="6">
        <f t="shared" si="0"/>
        <v>5.2499999999999998E-2</v>
      </c>
      <c r="E10" s="1">
        <f t="shared" si="1"/>
        <v>87500</v>
      </c>
      <c r="F10" s="1">
        <f t="shared" si="3"/>
        <v>262500</v>
      </c>
      <c r="G10" s="1">
        <f t="shared" si="2"/>
        <v>1449.5347181224831</v>
      </c>
    </row>
    <row r="11" spans="1:7" x14ac:dyDescent="0.2">
      <c r="A11" s="5" t="s">
        <v>18</v>
      </c>
      <c r="B11" s="3">
        <v>785650</v>
      </c>
      <c r="C11" s="4">
        <v>20</v>
      </c>
      <c r="D11" s="6">
        <f t="shared" si="0"/>
        <v>0.05</v>
      </c>
      <c r="E11" s="1">
        <f t="shared" si="1"/>
        <v>157130</v>
      </c>
      <c r="F11" s="1">
        <f t="shared" si="3"/>
        <v>628520</v>
      </c>
      <c r="G11" s="1">
        <f t="shared" si="2"/>
        <v>4147.953812124535</v>
      </c>
    </row>
    <row r="12" spans="1:7" x14ac:dyDescent="0.2">
      <c r="A12" s="5" t="s">
        <v>19</v>
      </c>
      <c r="B12" s="3">
        <v>375000</v>
      </c>
      <c r="C12" s="4">
        <v>15</v>
      </c>
      <c r="D12" s="6">
        <f t="shared" si="0"/>
        <v>4.4999999999999998E-2</v>
      </c>
      <c r="E12" s="1">
        <f t="shared" si="1"/>
        <v>56250</v>
      </c>
      <c r="F12" s="1">
        <f t="shared" si="3"/>
        <v>318750</v>
      </c>
      <c r="G12" s="1">
        <f t="shared" si="2"/>
        <v>2438.416108092877</v>
      </c>
    </row>
    <row r="13" spans="1:7" x14ac:dyDescent="0.2">
      <c r="A13" s="5" t="s">
        <v>20</v>
      </c>
      <c r="B13" s="3">
        <v>475000</v>
      </c>
      <c r="C13" s="4">
        <v>20</v>
      </c>
      <c r="D13" s="6">
        <f t="shared" si="0"/>
        <v>0.05</v>
      </c>
      <c r="E13" s="1">
        <f t="shared" si="1"/>
        <v>95000</v>
      </c>
      <c r="F13" s="1">
        <f t="shared" si="3"/>
        <v>380000</v>
      </c>
      <c r="G13" s="1">
        <f t="shared" si="2"/>
        <v>2507.8318090232983</v>
      </c>
    </row>
    <row r="14" spans="1:7" x14ac:dyDescent="0.2">
      <c r="A14" s="5" t="s">
        <v>21</v>
      </c>
      <c r="B14" s="3">
        <v>185900</v>
      </c>
      <c r="C14" s="4">
        <v>30</v>
      </c>
      <c r="D14" s="6">
        <f t="shared" si="0"/>
        <v>5.2499999999999998E-2</v>
      </c>
      <c r="E14" s="1">
        <f t="shared" si="1"/>
        <v>46475</v>
      </c>
      <c r="F14" s="1">
        <f t="shared" si="3"/>
        <v>139425</v>
      </c>
      <c r="G14" s="1">
        <f t="shared" si="2"/>
        <v>769.91001171134178</v>
      </c>
    </row>
    <row r="16" spans="1:7" ht="32.25" customHeight="1" x14ac:dyDescent="0.2">
      <c r="A16" s="9" t="s">
        <v>2</v>
      </c>
      <c r="B16" s="8" t="s">
        <v>5</v>
      </c>
      <c r="C16" s="8" t="s">
        <v>24</v>
      </c>
      <c r="E16" s="11" t="s">
        <v>7</v>
      </c>
      <c r="F16" s="10"/>
      <c r="G16" s="10"/>
    </row>
    <row r="17" spans="1:7" ht="12.75" customHeight="1" x14ac:dyDescent="0.2">
      <c r="A17" s="4">
        <v>15</v>
      </c>
      <c r="B17" s="6">
        <v>4.4999999999999998E-2</v>
      </c>
      <c r="C17" s="7">
        <v>0.15</v>
      </c>
      <c r="E17" s="5" t="s">
        <v>9</v>
      </c>
      <c r="G17">
        <f>COUNT(G6:G14)</f>
        <v>9</v>
      </c>
    </row>
    <row r="18" spans="1:7" ht="12.75" customHeight="1" x14ac:dyDescent="0.2">
      <c r="A18" s="4">
        <v>20</v>
      </c>
      <c r="B18" s="6">
        <v>0.05</v>
      </c>
      <c r="C18" s="7">
        <v>0.2</v>
      </c>
      <c r="E18" s="5" t="s">
        <v>10</v>
      </c>
      <c r="G18" s="2">
        <f>MAX(F6:F14)</f>
        <v>628520</v>
      </c>
    </row>
    <row r="19" spans="1:7" x14ac:dyDescent="0.2">
      <c r="A19" s="4">
        <v>30</v>
      </c>
      <c r="B19" s="6">
        <v>5.2499999999999998E-2</v>
      </c>
      <c r="C19" s="7">
        <v>0.25</v>
      </c>
      <c r="E19" s="5" t="s">
        <v>11</v>
      </c>
      <c r="G19" s="2">
        <f>MIN(F6:F14)</f>
        <v>139425</v>
      </c>
    </row>
    <row r="20" spans="1:7" x14ac:dyDescent="0.2">
      <c r="E20" s="5" t="s">
        <v>8</v>
      </c>
      <c r="G20" s="2">
        <f>SUM(F6:F14)</f>
        <v>2559440</v>
      </c>
    </row>
    <row r="21" spans="1:7" x14ac:dyDescent="0.2">
      <c r="A21" s="9" t="s">
        <v>25</v>
      </c>
      <c r="B21" s="8" t="s">
        <v>26</v>
      </c>
    </row>
    <row r="22" spans="1:7" x14ac:dyDescent="0.2">
      <c r="A22" s="13" t="s">
        <v>27</v>
      </c>
      <c r="B22" s="13" t="s">
        <v>28</v>
      </c>
    </row>
    <row r="23" spans="1:7" x14ac:dyDescent="0.2">
      <c r="A23" s="13" t="s">
        <v>29</v>
      </c>
      <c r="B23" s="13" t="s">
        <v>30</v>
      </c>
    </row>
  </sheetData>
  <mergeCells count="1">
    <mergeCell ref="A1:G1"/>
  </mergeCells>
  <phoneticPr fontId="0" type="halfwidthKatakana" alignment="noControl"/>
  <dataValidations count="1">
    <dataValidation type="list" allowBlank="1" showInputMessage="1" showErrorMessage="1" error="You are restricted to the available loan terms. This dialog box is produced by the data validation command." sqref="C6:C14">
      <formula1>$A$17:$A$19</formula1>
    </dataValidation>
  </dataValidations>
  <pageMargins left="0.44" right="0.23" top="1" bottom="2.0699999999999998" header="0.5" footer="0.5"/>
  <pageSetup orientation="portrait" horizontalDpi="4294967292" r:id="rId1"/>
  <headerFooter alignWithMargins="0">
    <oddFooter>&amp;LStudent Name&amp;C&amp;A&amp;R&amp;F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Loans</vt:lpstr>
      <vt:lpstr>pmts</vt:lpstr>
      <vt:lpstr>terms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2009-05-18T05:47:06Z</cp:lastPrinted>
  <dcterms:created xsi:type="dcterms:W3CDTF">1997-11-05T20:14:18Z</dcterms:created>
  <dcterms:modified xsi:type="dcterms:W3CDTF">2010-05-08T16:28:16Z</dcterms:modified>
</cp:coreProperties>
</file>