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Sedans" sheetId="1" r:id="rId1"/>
    <sheet name="Info" sheetId="2" r:id="rId2"/>
  </sheets>
  <calcPr calcId="144525"/>
</workbook>
</file>

<file path=xl/calcChain.xml><?xml version="1.0" encoding="utf-8"?>
<calcChain xmlns="http://schemas.openxmlformats.org/spreadsheetml/2006/main">
  <c r="K13" i="1" l="1"/>
  <c r="K37" i="1"/>
  <c r="K50" i="1"/>
  <c r="K51" i="1"/>
  <c r="K46" i="1"/>
  <c r="K45" i="1"/>
  <c r="K47" i="1"/>
  <c r="K12" i="1"/>
  <c r="K27" i="1"/>
  <c r="K48" i="1"/>
  <c r="J55" i="1"/>
  <c r="I55" i="1"/>
  <c r="H55" i="1"/>
  <c r="G55" i="1"/>
  <c r="K35" i="1"/>
  <c r="K36" i="1"/>
  <c r="K49" i="1"/>
  <c r="K52" i="1"/>
  <c r="K25" i="1"/>
  <c r="K38" i="1"/>
  <c r="K39" i="1"/>
  <c r="K31" i="1"/>
  <c r="K28" i="1"/>
  <c r="K23" i="1"/>
  <c r="K29" i="1"/>
  <c r="K30" i="1"/>
  <c r="K41" i="1"/>
  <c r="K26" i="1"/>
  <c r="K32" i="1"/>
  <c r="K43" i="1"/>
  <c r="K44" i="1"/>
  <c r="K33" i="1"/>
  <c r="K20" i="1"/>
  <c r="K21" i="1"/>
  <c r="K19" i="1"/>
  <c r="K24" i="1"/>
  <c r="K17" i="1"/>
  <c r="K53" i="1"/>
  <c r="K16" i="1"/>
  <c r="K8" i="1"/>
  <c r="K42" i="1"/>
  <c r="K40" i="1"/>
  <c r="K22" i="1"/>
  <c r="K34" i="1"/>
  <c r="K54" i="1"/>
  <c r="K18" i="1"/>
  <c r="K11" i="1"/>
  <c r="K9" i="1"/>
  <c r="K10" i="1"/>
  <c r="K14" i="1"/>
  <c r="K15" i="1"/>
  <c r="K55" i="1" l="1"/>
</calcChain>
</file>

<file path=xl/sharedStrings.xml><?xml version="1.0" encoding="utf-8"?>
<sst xmlns="http://schemas.openxmlformats.org/spreadsheetml/2006/main" count="174" uniqueCount="87">
  <si>
    <t>Make</t>
  </si>
  <si>
    <t>Model</t>
  </si>
  <si>
    <t>Category</t>
  </si>
  <si>
    <t>Input Area:</t>
  </si>
  <si>
    <t>Down Payment</t>
  </si>
  <si>
    <t>APR</t>
  </si>
  <si>
    <t>Sedan</t>
  </si>
  <si>
    <t>Buick</t>
  </si>
  <si>
    <t>Chevrolet</t>
  </si>
  <si>
    <t>Ford</t>
  </si>
  <si>
    <t>Honda</t>
  </si>
  <si>
    <t>Hyundi</t>
  </si>
  <si>
    <t>Infiniti</t>
  </si>
  <si>
    <t>Nissan</t>
  </si>
  <si>
    <t>Transmission</t>
  </si>
  <si>
    <t>V</t>
  </si>
  <si>
    <t>L</t>
  </si>
  <si>
    <t>Automatic</t>
  </si>
  <si>
    <t>LaCrosse CX</t>
  </si>
  <si>
    <t>HP</t>
  </si>
  <si>
    <t>MSRP</t>
  </si>
  <si>
    <t>Year</t>
  </si>
  <si>
    <t>Lucerne CX</t>
  </si>
  <si>
    <t>Lucerne CXL</t>
  </si>
  <si>
    <t>City MPG</t>
  </si>
  <si>
    <t>Hwy MPG</t>
  </si>
  <si>
    <t>Manual</t>
  </si>
  <si>
    <t>Cobalt LS</t>
  </si>
  <si>
    <t>Impala LS</t>
  </si>
  <si>
    <t>Impala LTZ</t>
  </si>
  <si>
    <t>Malibu LS</t>
  </si>
  <si>
    <t>Malibu LT</t>
  </si>
  <si>
    <t>Focus S</t>
  </si>
  <si>
    <t>Focus SE</t>
  </si>
  <si>
    <t>Fusion S</t>
  </si>
  <si>
    <t>Fusion SEL</t>
  </si>
  <si>
    <t>Est Monthly Payment</t>
  </si>
  <si>
    <t>www.kbb.com</t>
  </si>
  <si>
    <t>Source of Information:</t>
  </si>
  <si>
    <t>URL</t>
  </si>
  <si>
    <t>Date</t>
  </si>
  <si>
    <t>Taurus SE</t>
  </si>
  <si>
    <t>Taurus SEL</t>
  </si>
  <si>
    <t>Civic DX</t>
  </si>
  <si>
    <t>Civic LX</t>
  </si>
  <si>
    <t>Altima 2.5 S</t>
  </si>
  <si>
    <t>Maxima S</t>
  </si>
  <si>
    <t>Maxima SV</t>
  </si>
  <si>
    <t>G37</t>
  </si>
  <si>
    <t>G37 Journey</t>
  </si>
  <si>
    <t>M35</t>
  </si>
  <si>
    <t>M35X</t>
  </si>
  <si>
    <t>Elantra GLS</t>
  </si>
  <si>
    <t>Elantra SE</t>
  </si>
  <si>
    <t>Genesis 3.8</t>
  </si>
  <si>
    <t>Genesis 4.6</t>
  </si>
  <si>
    <t># of Pmts</t>
  </si>
  <si>
    <t>Pmts Per Year</t>
  </si>
  <si>
    <t>Averages</t>
  </si>
  <si>
    <t>Hyundai</t>
  </si>
  <si>
    <t>LaCrosse CXS</t>
  </si>
  <si>
    <t>Altima 3.5 SR</t>
  </si>
  <si>
    <t>LaCrosse CXL</t>
  </si>
  <si>
    <t>Lexus</t>
  </si>
  <si>
    <t>ES 350</t>
  </si>
  <si>
    <t>HS 250h</t>
  </si>
  <si>
    <t>IS 250</t>
  </si>
  <si>
    <t>Mercedes-Benz</t>
  </si>
  <si>
    <t>C300 Sport</t>
  </si>
  <si>
    <t>E350</t>
  </si>
  <si>
    <t>Cobalt XFE</t>
  </si>
  <si>
    <t>Aveo LS</t>
  </si>
  <si>
    <t>Acura</t>
  </si>
  <si>
    <t>TL</t>
  </si>
  <si>
    <t>GS 350</t>
  </si>
  <si>
    <t>Accord XL-P</t>
  </si>
  <si>
    <t>Accord EX</t>
  </si>
  <si>
    <t>Azera GLS</t>
  </si>
  <si>
    <t>Azera Limited</t>
  </si>
  <si>
    <t>BMW</t>
  </si>
  <si>
    <t>528k</t>
  </si>
  <si>
    <t>Sentra</t>
  </si>
  <si>
    <t>Sentra S</t>
  </si>
  <si>
    <t>HWY MPG</t>
  </si>
  <si>
    <t>Highest Hwy MPG</t>
  </si>
  <si>
    <t>All averages</t>
  </si>
  <si>
    <t>Auto V6 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</si>
</sst>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0" fillId="0" borderId="0" xfId="0" applyAlignment="1">
      <alignment horizontal="left"/>
    </xf>
    <xf numFmtId="43" fontId="0" fillId="0" borderId="0" xfId="1" applyFont="1"/>
    <xf numFmtId="166" fontId="0" fillId="0" borderId="0" xfId="1" applyNumberFormat="1" applyFont="1"/>
    <xf numFmtId="0" fontId="2" fillId="0" borderId="0" xfId="0" applyFont="1" applyAlignment="1">
      <alignment horizontal="center" wrapText="1"/>
    </xf>
    <xf numFmtId="0" fontId="3" fillId="0" borderId="0" xfId="3" applyAlignment="1" applyProtection="1"/>
    <xf numFmtId="14" fontId="0" fillId="0" borderId="0" xfId="0" applyNumberFormat="1" applyAlignment="1">
      <alignment horizontal="left"/>
    </xf>
    <xf numFmtId="8" fontId="0" fillId="0" borderId="0" xfId="0" applyNumberFormat="1"/>
    <xf numFmtId="165" fontId="4" fillId="0" borderId="0" xfId="0" applyNumberFormat="1" applyFont="1"/>
    <xf numFmtId="165" fontId="4" fillId="0" borderId="0" xfId="2" applyNumberFormat="1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9">
    <dxf>
      <numFmt numFmtId="12" formatCode="&quot;$&quot;#,##0.00_);[Red]\(&quot;$&quot;#,##0.00\)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</dxf>
    <dxf>
      <font>
        <b/>
        <i val="0"/>
        <color theme="0"/>
      </font>
      <fill>
        <patternFill>
          <bgColor theme="9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7:K55" totalsRowCount="1" headerRowDxfId="17" dataDxfId="16">
  <autoFilter ref="A7:K54">
    <filterColumn colId="8">
      <iconFilter iconSet="3TrafficLights1" iconId="0"/>
    </filterColumn>
  </autoFilter>
  <sortState ref="A25:K34">
    <sortCondition ref="D8:D54"/>
    <sortCondition descending="1" ref="G8:G54"/>
    <sortCondition ref="A8:A54"/>
    <sortCondition ref="C8:C54"/>
  </sortState>
  <tableColumns count="11">
    <tableColumn id="1" name="Make" totalsRowLabel="Averages"/>
    <tableColumn id="2" name="Year" dataDxfId="15" totalsRowDxfId="14"/>
    <tableColumn id="3" name="Model"/>
    <tableColumn id="4" name="Transmission"/>
    <tableColumn id="5" name="V" dataDxfId="13" totalsRowDxfId="12"/>
    <tableColumn id="6" name="L" dataDxfId="11" totalsRowDxfId="10"/>
    <tableColumn id="7" name="HP" totalsRowFunction="average" dataDxfId="9" totalsRowDxfId="8"/>
    <tableColumn id="8" name="City MPG" totalsRowFunction="average" dataDxfId="7" totalsRowDxfId="6"/>
    <tableColumn id="9" name="Hwy MPG" totalsRowFunction="average" dataDxfId="5" totalsRowDxfId="4"/>
    <tableColumn id="10" name="MSRP" totalsRowFunction="average" dataDxfId="3" totalsRowDxfId="2" dataCellStyle="Currency"/>
    <tableColumn id="11" name="Est Monthly Payment" totalsRowFunction="average" dataDxfId="1" totalsRowDxfId="0">
      <calculatedColumnFormula>PMT($B$3/$B$5,$B$4,-Table1[MSRP])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bb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pane ySplit="7" topLeftCell="A25" activePane="bottomLeft" state="frozen"/>
      <selection pane="bottomLeft" activeCell="D27" sqref="D27"/>
    </sheetView>
  </sheetViews>
  <sheetFormatPr defaultRowHeight="15" x14ac:dyDescent="0.25"/>
  <cols>
    <col min="1" max="1" width="14.85546875" customWidth="1"/>
    <col min="2" max="2" width="8.140625" customWidth="1"/>
    <col min="3" max="3" width="13.140625" customWidth="1"/>
    <col min="4" max="4" width="14.7109375" customWidth="1"/>
    <col min="5" max="5" width="9.5703125" customWidth="1"/>
    <col min="6" max="6" width="6.28515625" customWidth="1"/>
    <col min="7" max="7" width="6.42578125" customWidth="1"/>
    <col min="8" max="8" width="8.85546875" customWidth="1"/>
    <col min="9" max="9" width="7.42578125" customWidth="1"/>
    <col min="10" max="10" width="9" bestFit="1" customWidth="1"/>
    <col min="11" max="11" width="13" customWidth="1"/>
  </cols>
  <sheetData>
    <row r="1" spans="1:11" x14ac:dyDescent="0.25">
      <c r="A1" s="1" t="s">
        <v>3</v>
      </c>
      <c r="B1" s="1"/>
      <c r="D1" s="1" t="s">
        <v>38</v>
      </c>
    </row>
    <row r="2" spans="1:11" x14ac:dyDescent="0.25">
      <c r="A2" t="s">
        <v>4</v>
      </c>
      <c r="B2" s="7">
        <v>5000</v>
      </c>
      <c r="D2" t="s">
        <v>39</v>
      </c>
      <c r="E2" s="12" t="s">
        <v>37</v>
      </c>
    </row>
    <row r="3" spans="1:11" x14ac:dyDescent="0.25">
      <c r="A3" t="s">
        <v>5</v>
      </c>
      <c r="B3" s="2">
        <v>5.2499999999999998E-2</v>
      </c>
      <c r="D3" t="s">
        <v>40</v>
      </c>
      <c r="E3" s="13">
        <v>40202</v>
      </c>
    </row>
    <row r="4" spans="1:11" x14ac:dyDescent="0.25">
      <c r="A4" t="s">
        <v>56</v>
      </c>
      <c r="B4" s="10">
        <v>60</v>
      </c>
      <c r="D4" t="s">
        <v>2</v>
      </c>
      <c r="E4" t="s">
        <v>6</v>
      </c>
    </row>
    <row r="5" spans="1:11" x14ac:dyDescent="0.25">
      <c r="A5" t="s">
        <v>57</v>
      </c>
      <c r="B5" s="10">
        <v>12</v>
      </c>
    </row>
    <row r="7" spans="1:11" ht="30" x14ac:dyDescent="0.25">
      <c r="A7" s="3" t="s">
        <v>0</v>
      </c>
      <c r="B7" s="3" t="s">
        <v>21</v>
      </c>
      <c r="C7" s="3" t="s">
        <v>1</v>
      </c>
      <c r="D7" s="3" t="s">
        <v>14</v>
      </c>
      <c r="E7" s="3" t="s">
        <v>15</v>
      </c>
      <c r="F7" s="3" t="s">
        <v>16</v>
      </c>
      <c r="G7" s="3" t="s">
        <v>19</v>
      </c>
      <c r="H7" s="11" t="s">
        <v>24</v>
      </c>
      <c r="I7" s="11" t="s">
        <v>25</v>
      </c>
      <c r="J7" s="3" t="s">
        <v>20</v>
      </c>
      <c r="K7" s="11" t="s">
        <v>36</v>
      </c>
    </row>
    <row r="8" spans="1:11" hidden="1" x14ac:dyDescent="0.25">
      <c r="A8" t="s">
        <v>10</v>
      </c>
      <c r="B8" s="4">
        <v>2010</v>
      </c>
      <c r="C8" t="s">
        <v>44</v>
      </c>
      <c r="D8" t="s">
        <v>17</v>
      </c>
      <c r="E8" s="4">
        <v>4</v>
      </c>
      <c r="F8" s="5">
        <v>1.8</v>
      </c>
      <c r="G8" s="4">
        <v>140</v>
      </c>
      <c r="H8" s="4">
        <v>25</v>
      </c>
      <c r="I8" s="4">
        <v>36</v>
      </c>
      <c r="J8" s="7">
        <v>19115</v>
      </c>
      <c r="K8" s="14">
        <f>PMT($B$3/$B$5,$B$4,-Table1[MSRP])</f>
        <v>362.91708116710191</v>
      </c>
    </row>
    <row r="9" spans="1:11" hidden="1" x14ac:dyDescent="0.25">
      <c r="A9" t="s">
        <v>9</v>
      </c>
      <c r="B9" s="4">
        <v>2010</v>
      </c>
      <c r="C9" t="s">
        <v>32</v>
      </c>
      <c r="D9" t="s">
        <v>26</v>
      </c>
      <c r="E9" s="4">
        <v>4</v>
      </c>
      <c r="F9" s="5">
        <v>2</v>
      </c>
      <c r="G9" s="4">
        <v>140</v>
      </c>
      <c r="H9" s="4">
        <v>24</v>
      </c>
      <c r="I9" s="4">
        <v>35</v>
      </c>
      <c r="J9" s="7">
        <v>17015</v>
      </c>
      <c r="K9" s="14">
        <f>PMT($B$3/$B$5,$B$4,-Table1[MSRP])</f>
        <v>323.04651509590576</v>
      </c>
    </row>
    <row r="10" spans="1:11" hidden="1" x14ac:dyDescent="0.25">
      <c r="A10" t="s">
        <v>9</v>
      </c>
      <c r="B10" s="4">
        <v>2010</v>
      </c>
      <c r="C10" t="s">
        <v>33</v>
      </c>
      <c r="D10" t="s">
        <v>26</v>
      </c>
      <c r="E10" s="4">
        <v>4</v>
      </c>
      <c r="F10" s="5">
        <v>2</v>
      </c>
      <c r="G10" s="4">
        <v>140</v>
      </c>
      <c r="H10" s="4">
        <v>24</v>
      </c>
      <c r="I10" s="4">
        <v>35</v>
      </c>
      <c r="J10" s="7">
        <v>17895</v>
      </c>
      <c r="K10" s="14">
        <f>PMT($B$3/$B$5,$B$4,-Table1[MSRP])</f>
        <v>339.75418087812136</v>
      </c>
    </row>
    <row r="11" spans="1:11" hidden="1" x14ac:dyDescent="0.25">
      <c r="A11" t="s">
        <v>8</v>
      </c>
      <c r="B11" s="4">
        <v>2010</v>
      </c>
      <c r="C11" t="s">
        <v>71</v>
      </c>
      <c r="D11" t="s">
        <v>26</v>
      </c>
      <c r="E11" s="4">
        <v>4</v>
      </c>
      <c r="F11" s="5">
        <v>1.6</v>
      </c>
      <c r="G11" s="4">
        <v>108</v>
      </c>
      <c r="H11" s="4">
        <v>27</v>
      </c>
      <c r="I11" s="4">
        <v>35</v>
      </c>
      <c r="J11" s="7">
        <v>12685</v>
      </c>
      <c r="K11" s="14">
        <f>PMT($B$3/$B$5,$B$4,-Table1[MSRP])</f>
        <v>240.83720505386805</v>
      </c>
    </row>
    <row r="12" spans="1:11" hidden="1" x14ac:dyDescent="0.25">
      <c r="A12" t="s">
        <v>63</v>
      </c>
      <c r="B12" s="4">
        <v>2010</v>
      </c>
      <c r="C12" t="s">
        <v>65</v>
      </c>
      <c r="D12" t="s">
        <v>17</v>
      </c>
      <c r="E12" s="4">
        <v>4</v>
      </c>
      <c r="F12" s="5">
        <v>2.4</v>
      </c>
      <c r="G12" s="4">
        <v>147</v>
      </c>
      <c r="H12" s="4">
        <v>35</v>
      </c>
      <c r="I12" s="4">
        <v>34</v>
      </c>
      <c r="J12" s="16">
        <v>35075</v>
      </c>
      <c r="K12" s="14">
        <f>PMT($B$3/$B$5,$B$4,-Table1[MSRP])</f>
        <v>665.93338330819245</v>
      </c>
    </row>
    <row r="13" spans="1:11" hidden="1" x14ac:dyDescent="0.25">
      <c r="A13" t="s">
        <v>13</v>
      </c>
      <c r="B13" s="4">
        <v>2010</v>
      </c>
      <c r="C13" t="s">
        <v>82</v>
      </c>
      <c r="D13" t="s">
        <v>17</v>
      </c>
      <c r="E13" s="4">
        <v>4</v>
      </c>
      <c r="F13" s="5">
        <v>2.0099999999999998</v>
      </c>
      <c r="G13" s="4">
        <v>140</v>
      </c>
      <c r="H13" s="4">
        <v>26</v>
      </c>
      <c r="I13" s="4">
        <v>34</v>
      </c>
      <c r="J13" s="16">
        <v>17880</v>
      </c>
      <c r="K13" s="14">
        <f>PMT($B$3/$B$5,$B$4,-Table1[MSRP])</f>
        <v>339.46939112046988</v>
      </c>
    </row>
    <row r="14" spans="1:11" hidden="1" x14ac:dyDescent="0.25">
      <c r="A14" t="s">
        <v>11</v>
      </c>
      <c r="B14" s="4">
        <v>2010</v>
      </c>
      <c r="C14" t="s">
        <v>52</v>
      </c>
      <c r="D14" t="s">
        <v>17</v>
      </c>
      <c r="E14" s="4">
        <v>4</v>
      </c>
      <c r="F14" s="5">
        <v>2</v>
      </c>
      <c r="G14" s="4">
        <v>138</v>
      </c>
      <c r="H14" s="4">
        <v>26</v>
      </c>
      <c r="I14" s="4">
        <v>34</v>
      </c>
      <c r="J14" s="7">
        <v>17615</v>
      </c>
      <c r="K14" s="14">
        <f>PMT($B$3/$B$5,$B$4,-Table1[MSRP])</f>
        <v>334.43810540196182</v>
      </c>
    </row>
    <row r="15" spans="1:11" hidden="1" x14ac:dyDescent="0.25">
      <c r="A15" t="s">
        <v>11</v>
      </c>
      <c r="B15" s="4">
        <v>2010</v>
      </c>
      <c r="C15" t="s">
        <v>53</v>
      </c>
      <c r="D15" t="s">
        <v>17</v>
      </c>
      <c r="E15" s="4">
        <v>4</v>
      </c>
      <c r="F15" s="5">
        <v>2</v>
      </c>
      <c r="G15" s="4">
        <v>138</v>
      </c>
      <c r="H15" s="4">
        <v>26</v>
      </c>
      <c r="I15" s="4">
        <v>34</v>
      </c>
      <c r="J15" s="7">
        <v>18565</v>
      </c>
      <c r="K15" s="14">
        <f>PMT($B$3/$B$5,$B$4,-Table1[MSRP])</f>
        <v>352.47479005321719</v>
      </c>
    </row>
    <row r="16" spans="1:11" hidden="1" x14ac:dyDescent="0.25">
      <c r="A16" t="s">
        <v>10</v>
      </c>
      <c r="B16" s="4">
        <v>2010</v>
      </c>
      <c r="C16" t="s">
        <v>43</v>
      </c>
      <c r="D16" t="s">
        <v>26</v>
      </c>
      <c r="E16" s="4">
        <v>4</v>
      </c>
      <c r="F16" s="5">
        <v>1.8</v>
      </c>
      <c r="G16" s="4">
        <v>140</v>
      </c>
      <c r="H16" s="4">
        <v>26</v>
      </c>
      <c r="I16" s="4">
        <v>34</v>
      </c>
      <c r="J16" s="7">
        <v>16365</v>
      </c>
      <c r="K16" s="14">
        <f>PMT($B$3/$B$5,$B$4,-Table1[MSRP])</f>
        <v>310.70562559767836</v>
      </c>
    </row>
    <row r="17" spans="1:11" hidden="1" x14ac:dyDescent="0.25">
      <c r="A17" t="s">
        <v>8</v>
      </c>
      <c r="B17" s="4">
        <v>2010</v>
      </c>
      <c r="C17" t="s">
        <v>31</v>
      </c>
      <c r="D17" t="s">
        <v>17</v>
      </c>
      <c r="E17" s="4">
        <v>4</v>
      </c>
      <c r="F17" s="5">
        <v>2.4</v>
      </c>
      <c r="G17" s="4">
        <v>169</v>
      </c>
      <c r="H17" s="4">
        <v>22</v>
      </c>
      <c r="I17" s="4">
        <v>33</v>
      </c>
      <c r="J17" s="7">
        <v>23435</v>
      </c>
      <c r="K17" s="14">
        <f>PMT($B$3/$B$5,$B$4,-Table1[MSRP])</f>
        <v>444.93653137070544</v>
      </c>
    </row>
    <row r="18" spans="1:11" hidden="1" x14ac:dyDescent="0.25">
      <c r="A18" t="s">
        <v>8</v>
      </c>
      <c r="B18" s="4">
        <v>2010</v>
      </c>
      <c r="C18" s="8" t="s">
        <v>27</v>
      </c>
      <c r="D18" t="s">
        <v>17</v>
      </c>
      <c r="E18" s="4">
        <v>4</v>
      </c>
      <c r="F18" s="5">
        <v>2.2000000000000002</v>
      </c>
      <c r="G18" s="4">
        <v>155</v>
      </c>
      <c r="H18" s="4">
        <v>24</v>
      </c>
      <c r="I18" s="4">
        <v>33</v>
      </c>
      <c r="J18" s="7">
        <v>17315</v>
      </c>
      <c r="K18" s="14">
        <f>PMT($B$3/$B$5,$B$4,-Table1[MSRP])</f>
        <v>328.74231024893379</v>
      </c>
    </row>
    <row r="19" spans="1:11" hidden="1" x14ac:dyDescent="0.25">
      <c r="A19" t="s">
        <v>13</v>
      </c>
      <c r="B19" s="4">
        <v>2010</v>
      </c>
      <c r="C19" t="s">
        <v>45</v>
      </c>
      <c r="D19" t="s">
        <v>17</v>
      </c>
      <c r="E19" s="4">
        <v>4</v>
      </c>
      <c r="F19" s="5">
        <v>2.5</v>
      </c>
      <c r="G19" s="4">
        <v>175</v>
      </c>
      <c r="H19" s="4">
        <v>23</v>
      </c>
      <c r="I19" s="4">
        <v>32</v>
      </c>
      <c r="J19" s="7">
        <v>22560</v>
      </c>
      <c r="K19" s="14">
        <f>PMT($B$3/$B$5,$B$4,-Table1[MSRP])</f>
        <v>428.32379550770702</v>
      </c>
    </row>
    <row r="20" spans="1:11" hidden="1" x14ac:dyDescent="0.25">
      <c r="A20" t="s">
        <v>10</v>
      </c>
      <c r="B20" s="4">
        <v>2010</v>
      </c>
      <c r="C20" t="s">
        <v>76</v>
      </c>
      <c r="D20" t="s">
        <v>17</v>
      </c>
      <c r="E20" s="4">
        <v>4</v>
      </c>
      <c r="F20" s="5">
        <v>2.4</v>
      </c>
      <c r="G20" s="4">
        <v>190</v>
      </c>
      <c r="H20" s="4">
        <v>21</v>
      </c>
      <c r="I20" s="4">
        <v>31</v>
      </c>
      <c r="J20" s="7">
        <v>25340</v>
      </c>
      <c r="K20" s="14">
        <f>PMT($B$3/$B$5,$B$4,-Table1[MSRP])</f>
        <v>481.1048305924333</v>
      </c>
    </row>
    <row r="21" spans="1:11" hidden="1" x14ac:dyDescent="0.25">
      <c r="A21" t="s">
        <v>9</v>
      </c>
      <c r="B21" s="4">
        <v>2010</v>
      </c>
      <c r="C21" t="s">
        <v>35</v>
      </c>
      <c r="D21" t="s">
        <v>17</v>
      </c>
      <c r="E21" s="4">
        <v>4</v>
      </c>
      <c r="F21" s="5">
        <v>2.5</v>
      </c>
      <c r="G21" s="4">
        <v>175</v>
      </c>
      <c r="H21" s="4">
        <v>22</v>
      </c>
      <c r="I21" s="4">
        <v>31</v>
      </c>
      <c r="J21" s="7">
        <v>25380</v>
      </c>
      <c r="K21" s="14">
        <f>PMT($B$3/$B$5,$B$4,-Table1[MSRP])</f>
        <v>481.8642699461704</v>
      </c>
    </row>
    <row r="22" spans="1:11" hidden="1" x14ac:dyDescent="0.25">
      <c r="A22" t="s">
        <v>10</v>
      </c>
      <c r="B22" s="4">
        <v>2010</v>
      </c>
      <c r="C22" t="s">
        <v>75</v>
      </c>
      <c r="D22" t="s">
        <v>26</v>
      </c>
      <c r="E22" s="4">
        <v>4</v>
      </c>
      <c r="F22" s="5">
        <v>2.4</v>
      </c>
      <c r="G22" s="4">
        <v>177</v>
      </c>
      <c r="H22" s="4">
        <v>22</v>
      </c>
      <c r="I22" s="4">
        <v>31</v>
      </c>
      <c r="J22" s="7">
        <v>22765</v>
      </c>
      <c r="K22" s="14">
        <f>PMT($B$3/$B$5,$B$4,-Table1[MSRP])</f>
        <v>432.21592219560949</v>
      </c>
    </row>
    <row r="23" spans="1:11" hidden="1" x14ac:dyDescent="0.25">
      <c r="A23" t="s">
        <v>9</v>
      </c>
      <c r="B23" s="4">
        <v>2010</v>
      </c>
      <c r="C23" t="s">
        <v>34</v>
      </c>
      <c r="D23" t="s">
        <v>26</v>
      </c>
      <c r="E23" s="4">
        <v>4</v>
      </c>
      <c r="F23" s="5">
        <v>2.5</v>
      </c>
      <c r="G23" s="4">
        <v>175</v>
      </c>
      <c r="H23" s="4">
        <v>22</v>
      </c>
      <c r="I23" s="4">
        <v>31</v>
      </c>
      <c r="J23" s="7">
        <v>20420</v>
      </c>
      <c r="K23" s="14">
        <f>PMT($B$3/$B$5,$B$4,-Table1[MSRP])</f>
        <v>387.69379008277383</v>
      </c>
    </row>
    <row r="24" spans="1:11" hidden="1" x14ac:dyDescent="0.25">
      <c r="A24" t="s">
        <v>8</v>
      </c>
      <c r="B24" s="4">
        <v>2010</v>
      </c>
      <c r="C24" t="s">
        <v>30</v>
      </c>
      <c r="D24" t="s">
        <v>17</v>
      </c>
      <c r="E24" s="4">
        <v>4</v>
      </c>
      <c r="F24" s="5">
        <v>2.4</v>
      </c>
      <c r="G24" s="4">
        <v>169</v>
      </c>
      <c r="H24" s="4">
        <v>22</v>
      </c>
      <c r="I24" s="4">
        <v>30</v>
      </c>
      <c r="J24" s="7">
        <v>22545</v>
      </c>
      <c r="K24" s="14">
        <f>PMT($B$3/$B$5,$B$4,-Table1[MSRP])</f>
        <v>428.03900575005559</v>
      </c>
    </row>
    <row r="25" spans="1:11" x14ac:dyDescent="0.25">
      <c r="A25" t="s">
        <v>59</v>
      </c>
      <c r="B25" s="4">
        <v>2010</v>
      </c>
      <c r="C25" t="s">
        <v>54</v>
      </c>
      <c r="D25" t="s">
        <v>17</v>
      </c>
      <c r="E25" s="4">
        <v>6</v>
      </c>
      <c r="F25" s="5">
        <v>3.8</v>
      </c>
      <c r="G25" s="4">
        <v>290</v>
      </c>
      <c r="H25" s="4">
        <v>18</v>
      </c>
      <c r="I25" s="4">
        <v>27</v>
      </c>
      <c r="J25" s="7">
        <v>33800</v>
      </c>
      <c r="K25" s="14">
        <f>PMT($B$3/$B$5,$B$4,-Table1[MSRP])</f>
        <v>641.72625390782343</v>
      </c>
    </row>
    <row r="26" spans="1:11" x14ac:dyDescent="0.25">
      <c r="A26" t="s">
        <v>7</v>
      </c>
      <c r="B26" s="4">
        <v>2010</v>
      </c>
      <c r="C26" t="s">
        <v>60</v>
      </c>
      <c r="D26" t="s">
        <v>17</v>
      </c>
      <c r="E26" s="4">
        <v>6</v>
      </c>
      <c r="F26" s="5">
        <v>3.6</v>
      </c>
      <c r="G26" s="4">
        <v>280</v>
      </c>
      <c r="H26" s="4">
        <v>17</v>
      </c>
      <c r="I26" s="4">
        <v>27</v>
      </c>
      <c r="J26" s="7">
        <v>33765</v>
      </c>
      <c r="K26" s="14">
        <f>PMT($B$3/$B$5,$B$4,-Table1[MSRP])</f>
        <v>641.06174447330352</v>
      </c>
    </row>
    <row r="27" spans="1:11" x14ac:dyDescent="0.25">
      <c r="A27" t="s">
        <v>63</v>
      </c>
      <c r="B27" s="4">
        <v>2010</v>
      </c>
      <c r="C27" t="s">
        <v>64</v>
      </c>
      <c r="D27" t="s">
        <v>17</v>
      </c>
      <c r="E27" s="4">
        <v>6</v>
      </c>
      <c r="F27" s="5">
        <v>3.5</v>
      </c>
      <c r="G27" s="4">
        <v>272</v>
      </c>
      <c r="H27" s="4">
        <v>19</v>
      </c>
      <c r="I27" s="4">
        <v>27</v>
      </c>
      <c r="J27" s="16">
        <v>35675</v>
      </c>
      <c r="K27" s="14">
        <f>PMT($B$3/$B$5,$B$4,-Table1[MSRP])</f>
        <v>677.32497361424851</v>
      </c>
    </row>
    <row r="28" spans="1:11" x14ac:dyDescent="0.25">
      <c r="A28" t="s">
        <v>13</v>
      </c>
      <c r="B28" s="4">
        <v>2010</v>
      </c>
      <c r="C28" t="s">
        <v>61</v>
      </c>
      <c r="D28" t="s">
        <v>17</v>
      </c>
      <c r="E28" s="4">
        <v>6</v>
      </c>
      <c r="F28" s="5">
        <v>3.5</v>
      </c>
      <c r="G28" s="4">
        <v>270</v>
      </c>
      <c r="H28" s="4">
        <v>20</v>
      </c>
      <c r="I28" s="4">
        <v>27</v>
      </c>
      <c r="J28" s="7">
        <v>25240</v>
      </c>
      <c r="K28" s="14">
        <f>PMT($B$3/$B$5,$B$4,-Table1[MSRP])</f>
        <v>479.20623220809063</v>
      </c>
    </row>
    <row r="29" spans="1:11" x14ac:dyDescent="0.25">
      <c r="A29" t="s">
        <v>9</v>
      </c>
      <c r="B29" s="4">
        <v>2010</v>
      </c>
      <c r="C29" t="s">
        <v>41</v>
      </c>
      <c r="D29" t="s">
        <v>17</v>
      </c>
      <c r="E29" s="4">
        <v>6</v>
      </c>
      <c r="F29" s="5">
        <v>3.5</v>
      </c>
      <c r="G29" s="4">
        <v>263</v>
      </c>
      <c r="H29" s="4">
        <v>18</v>
      </c>
      <c r="I29" s="4">
        <v>27</v>
      </c>
      <c r="J29" s="7">
        <v>25995</v>
      </c>
      <c r="K29" s="14">
        <f>PMT($B$3/$B$5,$B$4,-Table1[MSRP])</f>
        <v>493.54065000987782</v>
      </c>
    </row>
    <row r="30" spans="1:11" x14ac:dyDescent="0.25">
      <c r="A30" t="s">
        <v>9</v>
      </c>
      <c r="B30" s="4">
        <v>2010</v>
      </c>
      <c r="C30" t="s">
        <v>42</v>
      </c>
      <c r="D30" t="s">
        <v>17</v>
      </c>
      <c r="E30" s="4">
        <v>6</v>
      </c>
      <c r="F30" s="5">
        <v>3.5</v>
      </c>
      <c r="G30" s="4">
        <v>263</v>
      </c>
      <c r="H30" s="4">
        <v>18</v>
      </c>
      <c r="I30" s="4">
        <v>27</v>
      </c>
      <c r="J30" s="7">
        <v>28195</v>
      </c>
      <c r="K30" s="14">
        <f>PMT($B$3/$B$5,$B$4,-Table1[MSRP])</f>
        <v>535.30981446541659</v>
      </c>
    </row>
    <row r="31" spans="1:11" x14ac:dyDescent="0.25">
      <c r="A31" t="s">
        <v>7</v>
      </c>
      <c r="B31" s="4">
        <v>2010</v>
      </c>
      <c r="C31" t="s">
        <v>18</v>
      </c>
      <c r="D31" t="s">
        <v>17</v>
      </c>
      <c r="E31" s="4">
        <v>6</v>
      </c>
      <c r="F31" s="5">
        <v>3.6</v>
      </c>
      <c r="G31" s="4">
        <v>255</v>
      </c>
      <c r="H31" s="4">
        <v>17</v>
      </c>
      <c r="I31" s="4">
        <v>27</v>
      </c>
      <c r="J31" s="7">
        <v>27835</v>
      </c>
      <c r="K31" s="14">
        <f>PMT($B$3/$B$5,$B$4,-Table1[MSRP])</f>
        <v>528.47486028178298</v>
      </c>
    </row>
    <row r="32" spans="1:11" x14ac:dyDescent="0.25">
      <c r="A32" t="s">
        <v>8</v>
      </c>
      <c r="B32" s="4">
        <v>2010</v>
      </c>
      <c r="C32" t="s">
        <v>29</v>
      </c>
      <c r="D32" t="s">
        <v>17</v>
      </c>
      <c r="E32" s="4">
        <v>6</v>
      </c>
      <c r="F32" s="5">
        <v>3.9</v>
      </c>
      <c r="G32" s="4">
        <v>230</v>
      </c>
      <c r="H32" s="4">
        <v>17</v>
      </c>
      <c r="I32" s="4">
        <v>27</v>
      </c>
      <c r="J32" s="7">
        <v>30455</v>
      </c>
      <c r="K32" s="14">
        <f>PMT($B$3/$B$5,$B$4,-Table1[MSRP])</f>
        <v>578.21813795156095</v>
      </c>
    </row>
    <row r="33" spans="1:11" x14ac:dyDescent="0.25">
      <c r="A33" t="s">
        <v>8</v>
      </c>
      <c r="B33" s="4">
        <v>2010</v>
      </c>
      <c r="C33" t="s">
        <v>28</v>
      </c>
      <c r="D33" t="s">
        <v>17</v>
      </c>
      <c r="E33" s="4">
        <v>6</v>
      </c>
      <c r="F33" s="5">
        <v>3.5</v>
      </c>
      <c r="G33" s="4">
        <v>211</v>
      </c>
      <c r="H33" s="4">
        <v>19</v>
      </c>
      <c r="I33" s="4">
        <v>29</v>
      </c>
      <c r="J33" s="7">
        <v>24715</v>
      </c>
      <c r="K33" s="14">
        <f>PMT($B$3/$B$5,$B$4,-Table1[MSRP])</f>
        <v>469.23859069029163</v>
      </c>
    </row>
    <row r="34" spans="1:11" x14ac:dyDescent="0.25">
      <c r="A34" t="s">
        <v>79</v>
      </c>
      <c r="B34" s="4">
        <v>2010</v>
      </c>
      <c r="C34" t="s">
        <v>80</v>
      </c>
      <c r="D34" t="s">
        <v>26</v>
      </c>
      <c r="E34" s="4">
        <v>6</v>
      </c>
      <c r="F34" s="5">
        <v>3</v>
      </c>
      <c r="G34" s="4">
        <v>230</v>
      </c>
      <c r="H34" s="4">
        <v>17</v>
      </c>
      <c r="I34" s="4">
        <v>27</v>
      </c>
      <c r="J34" s="7">
        <v>46625</v>
      </c>
      <c r="K34" s="14">
        <f>PMT($B$3/$B$5,$B$4,-Table1[MSRP])</f>
        <v>885.22149669977114</v>
      </c>
    </row>
    <row r="35" spans="1:11" hidden="1" x14ac:dyDescent="0.25">
      <c r="A35" t="s">
        <v>12</v>
      </c>
      <c r="B35" s="4">
        <v>2010</v>
      </c>
      <c r="C35" t="s">
        <v>48</v>
      </c>
      <c r="D35" t="s">
        <v>17</v>
      </c>
      <c r="E35" s="4">
        <v>6</v>
      </c>
      <c r="F35" s="5">
        <v>3.7</v>
      </c>
      <c r="G35" s="4">
        <v>328</v>
      </c>
      <c r="H35" s="4">
        <v>18</v>
      </c>
      <c r="I35" s="4">
        <v>26</v>
      </c>
      <c r="J35" s="7">
        <v>34115</v>
      </c>
      <c r="K35" s="14">
        <f>PMT($B$3/$B$5,$B$4,-Table1[MSRP])</f>
        <v>647.70683881850277</v>
      </c>
    </row>
    <row r="36" spans="1:11" hidden="1" x14ac:dyDescent="0.25">
      <c r="A36" t="s">
        <v>12</v>
      </c>
      <c r="B36" s="4">
        <v>2010</v>
      </c>
      <c r="C36" t="s">
        <v>49</v>
      </c>
      <c r="D36" t="s">
        <v>17</v>
      </c>
      <c r="E36" s="4">
        <v>6</v>
      </c>
      <c r="F36" s="5">
        <v>3.7</v>
      </c>
      <c r="G36" s="4">
        <v>328</v>
      </c>
      <c r="H36" s="4">
        <v>18</v>
      </c>
      <c r="I36" s="4">
        <v>26</v>
      </c>
      <c r="J36" s="7">
        <v>35315</v>
      </c>
      <c r="K36" s="14">
        <f>PMT($B$3/$B$5,$B$4,-Table1[MSRP])</f>
        <v>670.49001943061489</v>
      </c>
    </row>
    <row r="37" spans="1:11" hidden="1" x14ac:dyDescent="0.25">
      <c r="A37" t="s">
        <v>63</v>
      </c>
      <c r="B37" s="4">
        <v>2010</v>
      </c>
      <c r="C37" t="s">
        <v>74</v>
      </c>
      <c r="D37" t="s">
        <v>17</v>
      </c>
      <c r="E37" s="4">
        <v>6</v>
      </c>
      <c r="F37" s="5">
        <v>3.5</v>
      </c>
      <c r="G37" s="4">
        <v>303</v>
      </c>
      <c r="H37" s="4">
        <v>19</v>
      </c>
      <c r="I37" s="4">
        <v>26</v>
      </c>
      <c r="J37" s="16">
        <v>45875</v>
      </c>
      <c r="K37" s="14">
        <f>PMT($B$3/$B$5,$B$4,-Table1[MSRP])</f>
        <v>870.98200881720118</v>
      </c>
    </row>
    <row r="38" spans="1:11" hidden="1" x14ac:dyDescent="0.25">
      <c r="A38" t="s">
        <v>13</v>
      </c>
      <c r="B38" s="4">
        <v>2010</v>
      </c>
      <c r="C38" t="s">
        <v>46</v>
      </c>
      <c r="D38" t="s">
        <v>17</v>
      </c>
      <c r="E38" s="4">
        <v>6</v>
      </c>
      <c r="F38" s="5">
        <v>3.5</v>
      </c>
      <c r="G38" s="4">
        <v>290</v>
      </c>
      <c r="H38" s="4">
        <v>19</v>
      </c>
      <c r="I38" s="4">
        <v>26</v>
      </c>
      <c r="J38" s="7">
        <v>31180</v>
      </c>
      <c r="K38" s="14">
        <f>PMT($B$3/$B$5,$B$4,-Table1[MSRP])</f>
        <v>591.98297623804535</v>
      </c>
    </row>
    <row r="39" spans="1:11" hidden="1" x14ac:dyDescent="0.25">
      <c r="A39" t="s">
        <v>13</v>
      </c>
      <c r="B39" s="4">
        <v>2010</v>
      </c>
      <c r="C39" t="s">
        <v>47</v>
      </c>
      <c r="D39" t="s">
        <v>17</v>
      </c>
      <c r="E39" s="4">
        <v>6</v>
      </c>
      <c r="F39" s="5">
        <v>3.5</v>
      </c>
      <c r="G39" s="4">
        <v>290</v>
      </c>
      <c r="H39" s="4">
        <v>19</v>
      </c>
      <c r="I39" s="4">
        <v>26</v>
      </c>
      <c r="J39" s="7">
        <v>33900</v>
      </c>
      <c r="K39" s="14">
        <f>PMT($B$3/$B$5,$B$4,-Table1[MSRP])</f>
        <v>643.62485229216611</v>
      </c>
    </row>
    <row r="40" spans="1:11" hidden="1" x14ac:dyDescent="0.25">
      <c r="A40" t="s">
        <v>11</v>
      </c>
      <c r="B40" s="4">
        <v>2010</v>
      </c>
      <c r="C40" t="s">
        <v>78</v>
      </c>
      <c r="D40" t="s">
        <v>17</v>
      </c>
      <c r="E40" s="4">
        <v>6</v>
      </c>
      <c r="F40" s="5">
        <v>3.8</v>
      </c>
      <c r="G40" s="4">
        <v>263</v>
      </c>
      <c r="H40" s="4">
        <v>17</v>
      </c>
      <c r="I40" s="4">
        <v>26</v>
      </c>
      <c r="J40" s="7">
        <v>30345</v>
      </c>
      <c r="K40" s="14">
        <f>PMT($B$3/$B$5,$B$4,-Table1[MSRP])</f>
        <v>576.12967972878414</v>
      </c>
    </row>
    <row r="41" spans="1:11" hidden="1" x14ac:dyDescent="0.25">
      <c r="A41" t="s">
        <v>7</v>
      </c>
      <c r="B41" s="4">
        <v>2010</v>
      </c>
      <c r="C41" t="s">
        <v>62</v>
      </c>
      <c r="D41" t="s">
        <v>17</v>
      </c>
      <c r="E41" s="4">
        <v>6</v>
      </c>
      <c r="F41" s="5">
        <v>3</v>
      </c>
      <c r="G41" s="4">
        <v>252</v>
      </c>
      <c r="H41" s="4">
        <v>16</v>
      </c>
      <c r="I41" s="4">
        <v>26</v>
      </c>
      <c r="J41" s="7">
        <v>32570</v>
      </c>
      <c r="K41" s="14">
        <f>PMT($B$3/$B$5,$B$4,-Table1[MSRP])</f>
        <v>618.37349378040858</v>
      </c>
    </row>
    <row r="42" spans="1:11" hidden="1" x14ac:dyDescent="0.25">
      <c r="A42" t="s">
        <v>11</v>
      </c>
      <c r="B42" s="4">
        <v>2010</v>
      </c>
      <c r="C42" t="s">
        <v>77</v>
      </c>
      <c r="D42" t="s">
        <v>17</v>
      </c>
      <c r="E42" s="4">
        <v>6</v>
      </c>
      <c r="F42" s="5">
        <v>3.3</v>
      </c>
      <c r="G42" s="4">
        <v>234</v>
      </c>
      <c r="H42" s="4">
        <v>18</v>
      </c>
      <c r="I42" s="4">
        <v>26</v>
      </c>
      <c r="J42" s="7">
        <v>25745</v>
      </c>
      <c r="K42" s="14">
        <f>PMT($B$3/$B$5,$B$4,-Table1[MSRP])</f>
        <v>488.79415404902113</v>
      </c>
    </row>
    <row r="43" spans="1:11" hidden="1" x14ac:dyDescent="0.25">
      <c r="A43" t="s">
        <v>7</v>
      </c>
      <c r="B43" s="4">
        <v>2010</v>
      </c>
      <c r="C43" t="s">
        <v>22</v>
      </c>
      <c r="D43" t="s">
        <v>17</v>
      </c>
      <c r="E43" s="4">
        <v>6</v>
      </c>
      <c r="F43" s="5">
        <v>3.9</v>
      </c>
      <c r="G43" s="4">
        <v>227</v>
      </c>
      <c r="H43" s="4">
        <v>17</v>
      </c>
      <c r="I43" s="4">
        <v>26</v>
      </c>
      <c r="J43" s="7">
        <v>29995</v>
      </c>
      <c r="K43" s="14">
        <f>PMT($B$3/$B$5,$B$4,-Table1[MSRP])</f>
        <v>569.48458538358477</v>
      </c>
    </row>
    <row r="44" spans="1:11" hidden="1" x14ac:dyDescent="0.25">
      <c r="A44" t="s">
        <v>7</v>
      </c>
      <c r="B44" s="4">
        <v>2010</v>
      </c>
      <c r="C44" t="s">
        <v>23</v>
      </c>
      <c r="D44" t="s">
        <v>17</v>
      </c>
      <c r="E44" s="4">
        <v>6</v>
      </c>
      <c r="F44" s="5">
        <v>3.9</v>
      </c>
      <c r="G44" s="4">
        <v>227</v>
      </c>
      <c r="H44" s="4">
        <v>17</v>
      </c>
      <c r="I44" s="4">
        <v>26</v>
      </c>
      <c r="J44" s="7">
        <v>33495</v>
      </c>
      <c r="K44" s="14">
        <f>PMT($B$3/$B$5,$B$4,-Table1[MSRP])</f>
        <v>635.93552883557834</v>
      </c>
    </row>
    <row r="45" spans="1:11" hidden="1" x14ac:dyDescent="0.25">
      <c r="A45" t="s">
        <v>63</v>
      </c>
      <c r="B45" s="4">
        <v>2010</v>
      </c>
      <c r="C45" t="s">
        <v>66</v>
      </c>
      <c r="D45" t="s">
        <v>17</v>
      </c>
      <c r="E45" s="4">
        <v>6</v>
      </c>
      <c r="F45" s="5">
        <v>2.5</v>
      </c>
      <c r="G45" s="4">
        <v>204</v>
      </c>
      <c r="H45" s="4">
        <v>20</v>
      </c>
      <c r="I45" s="4">
        <v>26</v>
      </c>
      <c r="J45" s="16">
        <v>36350</v>
      </c>
      <c r="K45" s="14">
        <f>PMT($B$3/$B$5,$B$4,-Table1[MSRP])</f>
        <v>690.14051270856157</v>
      </c>
    </row>
    <row r="46" spans="1:11" hidden="1" x14ac:dyDescent="0.25">
      <c r="A46" t="s">
        <v>67</v>
      </c>
      <c r="B46" s="4">
        <v>2010</v>
      </c>
      <c r="C46" t="s">
        <v>68</v>
      </c>
      <c r="D46" t="s">
        <v>26</v>
      </c>
      <c r="E46" s="4">
        <v>6</v>
      </c>
      <c r="F46" s="5">
        <v>3</v>
      </c>
      <c r="G46" s="4">
        <v>228</v>
      </c>
      <c r="H46" s="4">
        <v>18</v>
      </c>
      <c r="I46" s="4">
        <v>26</v>
      </c>
      <c r="J46" s="16">
        <v>34475</v>
      </c>
      <c r="K46" s="14">
        <f>PMT($B$3/$B$5,$B$4,-Table1[MSRP])</f>
        <v>654.54179300213639</v>
      </c>
    </row>
    <row r="47" spans="1:11" hidden="1" x14ac:dyDescent="0.25">
      <c r="A47" t="s">
        <v>63</v>
      </c>
      <c r="B47" s="4">
        <v>2010</v>
      </c>
      <c r="C47" t="s">
        <v>66</v>
      </c>
      <c r="D47" t="s">
        <v>26</v>
      </c>
      <c r="E47" s="4">
        <v>6</v>
      </c>
      <c r="F47" s="5">
        <v>2.5</v>
      </c>
      <c r="G47" s="4">
        <v>204</v>
      </c>
      <c r="H47" s="4">
        <v>18</v>
      </c>
      <c r="I47" s="4">
        <v>26</v>
      </c>
      <c r="J47" s="16">
        <v>32720</v>
      </c>
      <c r="K47" s="14">
        <f>PMT($B$3/$B$5,$B$4,-Table1[MSRP])</f>
        <v>621.2213913569226</v>
      </c>
    </row>
    <row r="48" spans="1:11" hidden="1" x14ac:dyDescent="0.25">
      <c r="A48" t="s">
        <v>59</v>
      </c>
      <c r="B48" s="4">
        <v>2010</v>
      </c>
      <c r="C48" t="s">
        <v>55</v>
      </c>
      <c r="D48" t="s">
        <v>17</v>
      </c>
      <c r="E48" s="4">
        <v>8</v>
      </c>
      <c r="F48" s="5">
        <v>4.5999999999999996</v>
      </c>
      <c r="G48" s="4">
        <v>368</v>
      </c>
      <c r="H48" s="4">
        <v>17</v>
      </c>
      <c r="I48" s="4">
        <v>25</v>
      </c>
      <c r="J48" s="7">
        <v>40300</v>
      </c>
      <c r="K48" s="14">
        <f>PMT($B$3/$B$5,$B$4,-Table1[MSRP])</f>
        <v>765.13514889009718</v>
      </c>
    </row>
    <row r="49" spans="1:11" hidden="1" x14ac:dyDescent="0.25">
      <c r="A49" t="s">
        <v>12</v>
      </c>
      <c r="B49" s="4">
        <v>2010</v>
      </c>
      <c r="C49" t="s">
        <v>50</v>
      </c>
      <c r="D49" t="s">
        <v>17</v>
      </c>
      <c r="E49" s="4">
        <v>6</v>
      </c>
      <c r="F49" s="5">
        <v>3.5</v>
      </c>
      <c r="G49" s="4">
        <v>303</v>
      </c>
      <c r="H49" s="4">
        <v>17</v>
      </c>
      <c r="I49" s="4">
        <v>25</v>
      </c>
      <c r="J49" s="7">
        <v>46665</v>
      </c>
      <c r="K49" s="14">
        <f>PMT($B$3/$B$5,$B$4,-Table1[MSRP])</f>
        <v>885.98093605350823</v>
      </c>
    </row>
    <row r="50" spans="1:11" hidden="1" x14ac:dyDescent="0.25">
      <c r="A50" t="s">
        <v>72</v>
      </c>
      <c r="B50" s="4">
        <v>2010</v>
      </c>
      <c r="C50" t="s">
        <v>73</v>
      </c>
      <c r="D50" t="s">
        <v>26</v>
      </c>
      <c r="E50" s="4">
        <v>6</v>
      </c>
      <c r="F50" s="5">
        <v>3.7</v>
      </c>
      <c r="G50" s="4">
        <v>305</v>
      </c>
      <c r="H50" s="4">
        <v>17</v>
      </c>
      <c r="I50" s="4">
        <v>25</v>
      </c>
      <c r="J50" s="16">
        <v>43195</v>
      </c>
      <c r="K50" s="14">
        <f>PMT($B$3/$B$5,$B$4,-Table1[MSRP])</f>
        <v>820.09957211681751</v>
      </c>
    </row>
    <row r="51" spans="1:11" hidden="1" x14ac:dyDescent="0.25">
      <c r="A51" t="s">
        <v>67</v>
      </c>
      <c r="B51" s="4">
        <v>2010</v>
      </c>
      <c r="C51" t="s">
        <v>69</v>
      </c>
      <c r="D51" t="s">
        <v>17</v>
      </c>
      <c r="E51" s="4">
        <v>6</v>
      </c>
      <c r="F51" s="5">
        <v>3.5</v>
      </c>
      <c r="G51" s="4">
        <v>268</v>
      </c>
      <c r="H51" s="4">
        <v>17</v>
      </c>
      <c r="I51" s="4">
        <v>24</v>
      </c>
      <c r="J51" s="16">
        <v>49745</v>
      </c>
      <c r="K51" s="14">
        <f>PMT($B$3/$B$5,$B$4,-Table1[MSRP])</f>
        <v>944.45776629126271</v>
      </c>
    </row>
    <row r="52" spans="1:11" hidden="1" x14ac:dyDescent="0.25">
      <c r="A52" t="s">
        <v>12</v>
      </c>
      <c r="B52" s="4">
        <v>2010</v>
      </c>
      <c r="C52" t="s">
        <v>51</v>
      </c>
      <c r="D52" t="s">
        <v>17</v>
      </c>
      <c r="E52" s="4">
        <v>6</v>
      </c>
      <c r="F52" s="5">
        <v>3.5</v>
      </c>
      <c r="G52" s="4">
        <v>303</v>
      </c>
      <c r="H52" s="4">
        <v>16</v>
      </c>
      <c r="I52" s="4">
        <v>22</v>
      </c>
      <c r="J52" s="7">
        <v>48815</v>
      </c>
      <c r="K52" s="14">
        <f>PMT($B$3/$B$5,$B$4,-Table1[MSRP])</f>
        <v>926.80080131687578</v>
      </c>
    </row>
    <row r="53" spans="1:11" hidden="1" x14ac:dyDescent="0.25">
      <c r="A53" t="s">
        <v>8</v>
      </c>
      <c r="B53" s="4">
        <v>2010</v>
      </c>
      <c r="C53" t="s">
        <v>70</v>
      </c>
      <c r="D53" t="s">
        <v>26</v>
      </c>
      <c r="E53" s="4">
        <v>4</v>
      </c>
      <c r="F53" s="5">
        <v>2.2000000000000002</v>
      </c>
      <c r="G53" s="4">
        <v>155</v>
      </c>
      <c r="H53" s="4">
        <v>25</v>
      </c>
      <c r="I53" s="4"/>
      <c r="J53" s="7">
        <v>15710</v>
      </c>
      <c r="K53" s="14">
        <f>PMT($B$3/$B$5,$B$4,-Table1[MSRP])</f>
        <v>298.2698061802339</v>
      </c>
    </row>
    <row r="54" spans="1:11" hidden="1" x14ac:dyDescent="0.25">
      <c r="A54" t="s">
        <v>13</v>
      </c>
      <c r="B54" s="4">
        <v>2010</v>
      </c>
      <c r="C54" t="s">
        <v>81</v>
      </c>
      <c r="D54" t="s">
        <v>26</v>
      </c>
      <c r="E54" s="4">
        <v>4</v>
      </c>
      <c r="F54" s="5">
        <v>2</v>
      </c>
      <c r="G54" s="4">
        <v>140</v>
      </c>
      <c r="H54" s="4"/>
      <c r="I54" s="4"/>
      <c r="J54" s="7">
        <v>16140</v>
      </c>
      <c r="K54" s="14">
        <f>PMT($B$3/$B$5,$B$4,-Table1[MSRP])</f>
        <v>306.4337792329074</v>
      </c>
    </row>
    <row r="55" spans="1:11" x14ac:dyDescent="0.25">
      <c r="A55" t="s">
        <v>58</v>
      </c>
      <c r="B55" s="4"/>
      <c r="E55" s="4"/>
      <c r="F55" s="4"/>
      <c r="G55" s="4">
        <f>SUBTOTAL(101,Table1[HP])</f>
        <v>256.39999999999998</v>
      </c>
      <c r="H55" s="4">
        <f>SUBTOTAL(101,Table1[City MPG])</f>
        <v>18</v>
      </c>
      <c r="I55" s="4">
        <f>SUBTOTAL(101,Table1[Hwy MPG])</f>
        <v>27.2</v>
      </c>
      <c r="J55" s="15">
        <f>SUBTOTAL(101,Table1[MSRP])</f>
        <v>31230</v>
      </c>
      <c r="K55" s="14">
        <f>SUBTOTAL(101,Table1[Est Monthly Payment])</f>
        <v>592.93227543021681</v>
      </c>
    </row>
    <row r="56" spans="1:11" x14ac:dyDescent="0.25">
      <c r="B56" s="4"/>
      <c r="E56" s="4"/>
      <c r="F56" s="4"/>
      <c r="G56" s="4"/>
      <c r="H56" s="4"/>
      <c r="I56" s="4"/>
      <c r="J56" s="7"/>
    </row>
    <row r="57" spans="1:11" x14ac:dyDescent="0.25">
      <c r="B57" s="4"/>
      <c r="E57" s="4"/>
      <c r="F57" s="4"/>
      <c r="G57" s="4"/>
      <c r="H57" s="4"/>
      <c r="I57" s="4"/>
      <c r="J57" s="7"/>
    </row>
    <row r="58" spans="1:11" x14ac:dyDescent="0.25">
      <c r="B58" s="4"/>
      <c r="E58" s="4"/>
      <c r="F58" s="4"/>
      <c r="G58" s="4"/>
      <c r="H58" s="4"/>
      <c r="I58" s="4"/>
      <c r="J58" s="7"/>
    </row>
    <row r="59" spans="1:11" x14ac:dyDescent="0.25">
      <c r="B59" s="4"/>
      <c r="E59" s="4"/>
      <c r="F59" s="4"/>
      <c r="G59" s="4"/>
      <c r="H59" s="4"/>
      <c r="I59" s="4"/>
    </row>
  </sheetData>
  <conditionalFormatting sqref="J8:J34">
    <cfRule type="top10" dxfId="18" priority="21" rank="5"/>
  </conditionalFormatting>
  <conditionalFormatting sqref="I8:I34">
    <cfRule type="iconSet" priority="23">
      <iconSet>
        <cfvo type="percent" val="0"/>
        <cfvo type="percent" val="33"/>
        <cfvo type="percent" val="67"/>
      </iconSet>
    </cfRule>
  </conditionalFormatting>
  <hyperlinks>
    <hyperlink ref="E2" r:id="rId1"/>
  </hyperlinks>
  <pageMargins left="0.7" right="0.7" top="0.75" bottom="0.75" header="0.3" footer="0.3"/>
  <pageSetup orientation="landscape" r:id="rId2"/>
  <headerFooter>
    <oddFooter>&amp;LStudent Name&amp;C&amp;A&amp;R&amp;F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1" sqref="B1"/>
    </sheetView>
  </sheetViews>
  <sheetFormatPr defaultRowHeight="15" x14ac:dyDescent="0.25"/>
  <cols>
    <col min="1" max="1" width="5.140625" customWidth="1"/>
    <col min="2" max="2" width="19.7109375" bestFit="1" customWidth="1"/>
    <col min="6" max="6" width="11.5703125" bestFit="1" customWidth="1"/>
    <col min="7" max="7" width="9.28515625" bestFit="1" customWidth="1"/>
  </cols>
  <sheetData>
    <row r="1" spans="1:7" ht="45" x14ac:dyDescent="0.25">
      <c r="C1" s="3" t="s">
        <v>19</v>
      </c>
      <c r="D1" s="3" t="s">
        <v>24</v>
      </c>
      <c r="E1" s="3" t="s">
        <v>83</v>
      </c>
      <c r="F1" s="3" t="s">
        <v>20</v>
      </c>
      <c r="G1" s="11" t="s">
        <v>36</v>
      </c>
    </row>
    <row r="2" spans="1:7" x14ac:dyDescent="0.25">
      <c r="A2">
        <v>1</v>
      </c>
      <c r="B2" t="s">
        <v>85</v>
      </c>
      <c r="C2" s="9">
        <v>221.3</v>
      </c>
      <c r="D2" s="9">
        <v>20.43</v>
      </c>
      <c r="E2" s="9">
        <v>28.756</v>
      </c>
      <c r="F2" s="6">
        <v>28956</v>
      </c>
      <c r="G2" s="6">
        <v>549.75</v>
      </c>
    </row>
    <row r="3" spans="1:7" x14ac:dyDescent="0.25">
      <c r="A3">
        <v>2</v>
      </c>
      <c r="B3" t="s">
        <v>86</v>
      </c>
      <c r="C3" s="9">
        <v>267.56521739130437</v>
      </c>
      <c r="D3" s="9">
        <v>17.869565217391305</v>
      </c>
      <c r="E3" s="9">
        <v>26.173913043478262</v>
      </c>
      <c r="F3" s="6">
        <v>33903.695652173912</v>
      </c>
      <c r="G3" s="6">
        <v>643.69501788463094</v>
      </c>
    </row>
    <row r="4" spans="1:7" x14ac:dyDescent="0.25">
      <c r="A4">
        <v>3</v>
      </c>
      <c r="B4" t="s">
        <v>84</v>
      </c>
      <c r="C4" t="s">
        <v>10</v>
      </c>
      <c r="D4" t="s">
        <v>44</v>
      </c>
      <c r="E4" s="9">
        <v>36</v>
      </c>
    </row>
  </sheetData>
  <pageMargins left="0.7" right="0.7" top="0.75" bottom="0.75" header="0.3" footer="0.3"/>
  <pageSetup orientation="landscape" r:id="rId1"/>
  <headerFooter>
    <oddFooter>&amp;LStudent Name&amp;C&amp;A&amp;R&amp;F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Sedans</vt:lpstr>
      <vt:lpstr>Info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2009-06-11T18:44:07Z</cp:lastPrinted>
  <dcterms:created xsi:type="dcterms:W3CDTF">2009-06-11T17:26:38Z</dcterms:created>
  <dcterms:modified xsi:type="dcterms:W3CDTF">2010-05-14T17:07:00Z</dcterms:modified>
</cp:coreProperties>
</file>