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 firstSheet="1" activeTab="1"/>
  </bookViews>
  <sheets>
    <sheet name="Sensitivity Analysis Report" sheetId="5" r:id="rId1"/>
    <sheet name="Profit Model" sheetId="4" r:id="rId2"/>
    <sheet name="Moore Pharmaceuticals" sheetId="1" r:id="rId3"/>
    <sheet name="News Vendor" sheetId="2" r:id="rId4"/>
    <sheet name="Hotel Overbooking" sheetId="3" r:id="rId5"/>
  </sheets>
  <definedNames>
    <definedName name="solver_typ" localSheetId="4" hidden="1">2</definedName>
    <definedName name="solver_typ" localSheetId="2" hidden="1">2</definedName>
    <definedName name="solver_typ" localSheetId="1" hidden="1">2</definedName>
    <definedName name="solver_ver" localSheetId="4" hidden="1">11</definedName>
    <definedName name="solver_ver" localSheetId="2" hidden="1">11</definedName>
    <definedName name="solver_ver" localSheetId="1" hidden="1">11</definedName>
  </definedNames>
  <calcPr calcId="145621"/>
</workbook>
</file>

<file path=xl/calcChain.xml><?xml version="1.0" encoding="utf-8"?>
<calcChain xmlns="http://schemas.openxmlformats.org/spreadsheetml/2006/main">
  <c r="B16" i="3" l="1"/>
  <c r="B15" i="3"/>
  <c r="B13" i="3"/>
  <c r="B5" i="4"/>
  <c r="B14" i="4" l="1"/>
  <c r="B17" i="4"/>
  <c r="C19" i="4" s="1"/>
  <c r="C20" i="4"/>
  <c r="B13" i="4"/>
  <c r="B18" i="3"/>
  <c r="B17" i="2"/>
  <c r="B15" i="2"/>
  <c r="B14" i="2"/>
  <c r="B19" i="1"/>
  <c r="B30" i="1"/>
  <c r="D28" i="1"/>
  <c r="E28" i="1" s="1"/>
  <c r="F28" i="1" s="1"/>
  <c r="C28" i="1"/>
  <c r="B28" i="1"/>
  <c r="C26" i="1"/>
  <c r="D26" i="1"/>
  <c r="E26" i="1"/>
  <c r="F26" i="1"/>
  <c r="B26" i="1"/>
  <c r="C25" i="1"/>
  <c r="D25" i="1"/>
  <c r="E25" i="1"/>
  <c r="F25" i="1"/>
  <c r="B25" i="1"/>
  <c r="C24" i="1"/>
  <c r="D24" i="1"/>
  <c r="E24" i="1"/>
  <c r="F24" i="1"/>
  <c r="B24" i="1"/>
  <c r="C22" i="1"/>
  <c r="D22" i="1"/>
  <c r="E22" i="1"/>
  <c r="F22" i="1"/>
  <c r="B22" i="1"/>
  <c r="D21" i="1"/>
  <c r="E21" i="1" s="1"/>
  <c r="F21" i="1" s="1"/>
  <c r="C21" i="1"/>
  <c r="D19" i="1"/>
  <c r="E19" i="1" s="1"/>
  <c r="F19" i="1" s="1"/>
  <c r="C19" i="1"/>
  <c r="B13" i="1"/>
  <c r="C15" i="4" l="1"/>
  <c r="C22" i="4" s="1"/>
</calcChain>
</file>

<file path=xl/sharedStrings.xml><?xml version="1.0" encoding="utf-8"?>
<sst xmlns="http://schemas.openxmlformats.org/spreadsheetml/2006/main" count="63" uniqueCount="49">
  <si>
    <t>Moore Pharmaceuticals</t>
  </si>
  <si>
    <t>Data</t>
  </si>
  <si>
    <t>Market size</t>
  </si>
  <si>
    <t>Unit (monthly Rx) revenue</t>
  </si>
  <si>
    <t>Unit (monthly Rx) cost</t>
  </si>
  <si>
    <t>Discount rate</t>
  </si>
  <si>
    <t>Project Costs</t>
  </si>
  <si>
    <t>R&amp;D</t>
  </si>
  <si>
    <t>Clinical Trials</t>
  </si>
  <si>
    <t>Total Project Costs</t>
  </si>
  <si>
    <t>Model</t>
  </si>
  <si>
    <t>Year</t>
  </si>
  <si>
    <t>Market Growth factor</t>
  </si>
  <si>
    <t>Market Growth rate</t>
  </si>
  <si>
    <t>Market share</t>
  </si>
  <si>
    <t>Sales</t>
  </si>
  <si>
    <t>Annual Revenue</t>
  </si>
  <si>
    <t>Annual Costs</t>
  </si>
  <si>
    <t>Profit</t>
  </si>
  <si>
    <t>Cumulative Net Profit</t>
  </si>
  <si>
    <t>Net Present Value</t>
  </si>
  <si>
    <t>Newsvendor Model</t>
  </si>
  <si>
    <t>Selling price</t>
  </si>
  <si>
    <t>Cost</t>
  </si>
  <si>
    <t>Discount price</t>
  </si>
  <si>
    <t>Demand</t>
  </si>
  <si>
    <t>Purchase Quantity</t>
  </si>
  <si>
    <t>Quantity Sold</t>
  </si>
  <si>
    <t>Surplus Quantity</t>
  </si>
  <si>
    <t>Hotel Overbooking Model</t>
  </si>
  <si>
    <t>Rooms available</t>
  </si>
  <si>
    <t>Price</t>
  </si>
  <si>
    <t>Overbooking cost</t>
  </si>
  <si>
    <t>Reservation limit</t>
  </si>
  <si>
    <t>Customer demand</t>
  </si>
  <si>
    <t>Reservations made</t>
  </si>
  <si>
    <t>Cancellations</t>
  </si>
  <si>
    <t>Customer arrivals</t>
  </si>
  <si>
    <t>Overbooked customers</t>
  </si>
  <si>
    <t>Net revenue</t>
  </si>
  <si>
    <t>Profit Model</t>
  </si>
  <si>
    <t>Unit Price</t>
  </si>
  <si>
    <t>Unit Cost</t>
  </si>
  <si>
    <t>Fixed Cost</t>
  </si>
  <si>
    <t>Revenue</t>
  </si>
  <si>
    <t>Quantity Produced</t>
  </si>
  <si>
    <t>Varaiable Cost</t>
  </si>
  <si>
    <t>$B$5</t>
  </si>
  <si>
    <t>[Chapter 8 Moore Pharmaceuticals.xlsx]Profit Model'!$C$22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</si>
</sst>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/>
      <diagonal/>
    </border>
    <border>
      <left/>
      <right/>
      <top style="thin">
        <color indexed="23"/>
      </top>
      <bottom style="medium">
        <color indexed="23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6">
    <xf numFmtId="0" fontId="0" fillId="0" borderId="0" xfId="0"/>
    <xf numFmtId="44" fontId="0" fillId="0" borderId="0" xfId="2" applyFont="1"/>
    <xf numFmtId="164" fontId="0" fillId="0" borderId="0" xfId="2" applyNumberFormat="1" applyFont="1"/>
    <xf numFmtId="164" fontId="0" fillId="0" borderId="0" xfId="0" applyNumberFormat="1"/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2" borderId="0" xfId="0" applyFont="1" applyFill="1" applyAlignment="1">
      <alignment horizontal="right"/>
    </xf>
    <xf numFmtId="165" fontId="0" fillId="2" borderId="0" xfId="1" applyNumberFormat="1" applyFont="1" applyFill="1"/>
    <xf numFmtId="164" fontId="0" fillId="2" borderId="0" xfId="2" applyNumberFormat="1" applyFont="1" applyFill="1"/>
    <xf numFmtId="9" fontId="0" fillId="2" borderId="0" xfId="3" applyFont="1" applyFill="1"/>
    <xf numFmtId="0" fontId="0" fillId="2" borderId="0" xfId="0" applyFill="1"/>
    <xf numFmtId="0" fontId="2" fillId="2" borderId="1" xfId="0" applyFont="1" applyFill="1" applyBorder="1" applyAlignment="1">
      <alignment horizontal="right"/>
    </xf>
    <xf numFmtId="164" fontId="0" fillId="2" borderId="1" xfId="2" applyNumberFormat="1" applyFont="1" applyFill="1" applyBorder="1"/>
    <xf numFmtId="0" fontId="2" fillId="3" borderId="0" xfId="0" applyFont="1" applyFill="1" applyAlignment="1">
      <alignment horizontal="right"/>
    </xf>
    <xf numFmtId="0" fontId="2" fillId="3" borderId="0" xfId="0" applyFont="1" applyFill="1"/>
    <xf numFmtId="0" fontId="0" fillId="3" borderId="0" xfId="0" applyFill="1"/>
    <xf numFmtId="10" fontId="0" fillId="3" borderId="0" xfId="3" applyNumberFormat="1" applyFont="1" applyFill="1"/>
    <xf numFmtId="165" fontId="0" fillId="3" borderId="0" xfId="0" applyNumberFormat="1" applyFill="1"/>
    <xf numFmtId="165" fontId="0" fillId="3" borderId="0" xfId="1" applyNumberFormat="1" applyFont="1" applyFill="1"/>
    <xf numFmtId="9" fontId="0" fillId="3" borderId="0" xfId="3" applyFont="1" applyFill="1"/>
    <xf numFmtId="164" fontId="0" fillId="3" borderId="0" xfId="2" applyNumberFormat="1" applyFont="1" applyFill="1"/>
    <xf numFmtId="0" fontId="2" fillId="3" borderId="1" xfId="0" applyFont="1" applyFill="1" applyBorder="1" applyAlignment="1">
      <alignment horizontal="right"/>
    </xf>
    <xf numFmtId="164" fontId="0" fillId="3" borderId="1" xfId="2" applyNumberFormat="1" applyFont="1" applyFill="1" applyBorder="1"/>
    <xf numFmtId="164" fontId="0" fillId="3" borderId="0" xfId="0" applyNumberFormat="1" applyFill="1"/>
    <xf numFmtId="164" fontId="0" fillId="4" borderId="0" xfId="0" applyNumberFormat="1" applyFill="1"/>
    <xf numFmtId="8" fontId="0" fillId="5" borderId="0" xfId="0" applyNumberFormat="1" applyFill="1"/>
    <xf numFmtId="0" fontId="2" fillId="6" borderId="0" xfId="0" applyFont="1" applyFill="1" applyAlignment="1">
      <alignment horizontal="right"/>
    </xf>
    <xf numFmtId="44" fontId="0" fillId="6" borderId="0" xfId="2" applyFont="1" applyFill="1"/>
    <xf numFmtId="0" fontId="0" fillId="6" borderId="0" xfId="0" applyFill="1"/>
    <xf numFmtId="44" fontId="0" fillId="2" borderId="0" xfId="2" applyFont="1" applyFill="1"/>
    <xf numFmtId="44" fontId="0" fillId="7" borderId="0" xfId="2" applyFont="1" applyFill="1"/>
    <xf numFmtId="44" fontId="0" fillId="0" borderId="3" xfId="0" applyNumberFormat="1" applyFill="1" applyBorder="1" applyAlignment="1"/>
    <xf numFmtId="44" fontId="0" fillId="0" borderId="4" xfId="0" applyNumberFormat="1" applyFill="1" applyBorder="1" applyAlignment="1"/>
    <xf numFmtId="0" fontId="3" fillId="0" borderId="2" xfId="0" applyFont="1" applyFill="1" applyBorder="1" applyAlignment="1">
      <alignment horizontal="left"/>
    </xf>
    <xf numFmtId="0" fontId="3" fillId="0" borderId="2" xfId="0" quotePrefix="1" applyFont="1" applyFill="1" applyBorder="1" applyAlignment="1">
      <alignment horizontal="left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609599</xdr:colOff>
      <xdr:row>2</xdr:row>
      <xdr:rowOff>0</xdr:rowOff>
    </xdr:from>
    <xdr:to>
      <xdr:col>13</xdr:col>
      <xdr:colOff>180974</xdr:colOff>
      <xdr:row>24</xdr:row>
      <xdr:rowOff>132810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00524" y="381000"/>
          <a:ext cx="5057775" cy="43238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workbookViewId="0"/>
  </sheetViews>
  <sheetFormatPr defaultRowHeight="15" x14ac:dyDescent="0.25"/>
  <cols>
    <col min="1" max="1" width="8" customWidth="1"/>
    <col min="2" max="2" width="55.42578125" bestFit="1" customWidth="1"/>
  </cols>
  <sheetData>
    <row r="1" spans="1:2" ht="15.75" thickBot="1" x14ac:dyDescent="0.3">
      <c r="A1" s="34" t="s">
        <v>47</v>
      </c>
      <c r="B1" s="35" t="s">
        <v>48</v>
      </c>
    </row>
    <row r="2" spans="1:2" x14ac:dyDescent="0.25">
      <c r="A2" s="32">
        <v>35</v>
      </c>
      <c r="B2" s="32">
        <v>40000</v>
      </c>
    </row>
    <row r="3" spans="1:2" x14ac:dyDescent="0.25">
      <c r="A3" s="32">
        <v>36</v>
      </c>
      <c r="B3" s="32">
        <v>80000</v>
      </c>
    </row>
    <row r="4" spans="1:2" x14ac:dyDescent="0.25">
      <c r="A4" s="32">
        <v>37</v>
      </c>
      <c r="B4" s="32">
        <v>120000</v>
      </c>
    </row>
    <row r="5" spans="1:2" x14ac:dyDescent="0.25">
      <c r="A5" s="32">
        <v>38</v>
      </c>
      <c r="B5" s="32">
        <v>160000</v>
      </c>
    </row>
    <row r="6" spans="1:2" x14ac:dyDescent="0.25">
      <c r="A6" s="32">
        <v>39</v>
      </c>
      <c r="B6" s="32">
        <v>200000</v>
      </c>
    </row>
    <row r="7" spans="1:2" x14ac:dyDescent="0.25">
      <c r="A7" s="32">
        <v>40</v>
      </c>
      <c r="B7" s="32">
        <v>240000</v>
      </c>
    </row>
    <row r="8" spans="1:2" x14ac:dyDescent="0.25">
      <c r="A8" s="32">
        <v>41</v>
      </c>
      <c r="B8" s="32">
        <v>280000</v>
      </c>
    </row>
    <row r="9" spans="1:2" x14ac:dyDescent="0.25">
      <c r="A9" s="32">
        <v>42</v>
      </c>
      <c r="B9" s="32">
        <v>320000</v>
      </c>
    </row>
    <row r="10" spans="1:2" x14ac:dyDescent="0.25">
      <c r="A10" s="32">
        <v>43</v>
      </c>
      <c r="B10" s="32">
        <v>360000</v>
      </c>
    </row>
    <row r="11" spans="1:2" x14ac:dyDescent="0.25">
      <c r="A11" s="32">
        <v>44</v>
      </c>
      <c r="B11" s="32">
        <v>400000</v>
      </c>
    </row>
    <row r="12" spans="1:2" ht="15.75" thickBot="1" x14ac:dyDescent="0.3">
      <c r="A12" s="33">
        <v>45</v>
      </c>
      <c r="B12" s="33">
        <v>440000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65534"/>
  <sheetViews>
    <sheetView tabSelected="1" workbookViewId="0">
      <selection activeCell="N9" sqref="N9"/>
    </sheetView>
  </sheetViews>
  <sheetFormatPr defaultRowHeight="15" x14ac:dyDescent="0.25"/>
  <cols>
    <col min="1" max="1" width="17.85546875" style="4" bestFit="1" customWidth="1"/>
    <col min="2" max="2" width="12.5703125" bestFit="1" customWidth="1"/>
    <col min="3" max="3" width="14.28515625" bestFit="1" customWidth="1"/>
  </cols>
  <sheetData>
    <row r="1" spans="1:3" x14ac:dyDescent="0.25">
      <c r="A1" s="4" t="s">
        <v>40</v>
      </c>
    </row>
    <row r="3" spans="1:3" x14ac:dyDescent="0.25">
      <c r="A3" s="4" t="s">
        <v>1</v>
      </c>
    </row>
    <row r="5" spans="1:3" x14ac:dyDescent="0.25">
      <c r="A5" s="7" t="s">
        <v>41</v>
      </c>
      <c r="B5" s="30">
        <f ca="1">_xll.PsiSenParam(35,45,40)</f>
        <v>40</v>
      </c>
    </row>
    <row r="6" spans="1:3" x14ac:dyDescent="0.25">
      <c r="A6" s="7" t="s">
        <v>42</v>
      </c>
      <c r="B6" s="30">
        <v>24</v>
      </c>
    </row>
    <row r="7" spans="1:3" x14ac:dyDescent="0.25">
      <c r="A7" s="7" t="s">
        <v>43</v>
      </c>
      <c r="B7" s="30">
        <v>400000</v>
      </c>
    </row>
    <row r="8" spans="1:3" x14ac:dyDescent="0.25">
      <c r="A8" s="7" t="s">
        <v>25</v>
      </c>
      <c r="B8" s="11">
        <v>50000</v>
      </c>
    </row>
    <row r="11" spans="1:3" x14ac:dyDescent="0.25">
      <c r="A11" s="4" t="s">
        <v>10</v>
      </c>
    </row>
    <row r="13" spans="1:3" x14ac:dyDescent="0.25">
      <c r="A13" s="27" t="s">
        <v>41</v>
      </c>
      <c r="B13" s="28">
        <f ca="1">B5</f>
        <v>40</v>
      </c>
      <c r="C13" s="29"/>
    </row>
    <row r="14" spans="1:3" x14ac:dyDescent="0.25">
      <c r="A14" s="27" t="s">
        <v>27</v>
      </c>
      <c r="B14" s="29">
        <f>MIN(B8,B18)</f>
        <v>40000</v>
      </c>
      <c r="C14" s="29"/>
    </row>
    <row r="15" spans="1:3" x14ac:dyDescent="0.25">
      <c r="A15" s="27" t="s">
        <v>44</v>
      </c>
      <c r="B15" s="29"/>
      <c r="C15" s="28">
        <f ca="1">B13*B14</f>
        <v>1600000</v>
      </c>
    </row>
    <row r="16" spans="1:3" x14ac:dyDescent="0.25">
      <c r="A16" s="27"/>
      <c r="B16" s="29"/>
      <c r="C16" s="29"/>
    </row>
    <row r="17" spans="1:3" x14ac:dyDescent="0.25">
      <c r="A17" s="27" t="s">
        <v>42</v>
      </c>
      <c r="B17" s="28">
        <f>B6</f>
        <v>24</v>
      </c>
      <c r="C17" s="29"/>
    </row>
    <row r="18" spans="1:3" x14ac:dyDescent="0.25">
      <c r="A18" s="27" t="s">
        <v>45</v>
      </c>
      <c r="B18" s="29">
        <v>40000</v>
      </c>
      <c r="C18" s="29"/>
    </row>
    <row r="19" spans="1:3" x14ac:dyDescent="0.25">
      <c r="A19" s="27" t="s">
        <v>46</v>
      </c>
      <c r="B19" s="29"/>
      <c r="C19" s="28">
        <f>B17*B18</f>
        <v>960000</v>
      </c>
    </row>
    <row r="20" spans="1:3" x14ac:dyDescent="0.25">
      <c r="A20" s="27" t="s">
        <v>43</v>
      </c>
      <c r="B20" s="29"/>
      <c r="C20" s="28">
        <f>B7</f>
        <v>400000</v>
      </c>
    </row>
    <row r="21" spans="1:3" x14ac:dyDescent="0.25">
      <c r="C21" s="1"/>
    </row>
    <row r="22" spans="1:3" x14ac:dyDescent="0.25">
      <c r="A22" s="4" t="s">
        <v>18</v>
      </c>
      <c r="C22" s="31">
        <f ca="1">C15-C19-C20</f>
        <v>240000</v>
      </c>
    </row>
    <row r="65534" spans="255:255" x14ac:dyDescent="0.25">
      <c r="IU65534">
        <v>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workbookViewId="0">
      <selection activeCell="F7" sqref="F7"/>
    </sheetView>
  </sheetViews>
  <sheetFormatPr defaultRowHeight="15" x14ac:dyDescent="0.25"/>
  <cols>
    <col min="1" max="1" width="24.85546875" bestFit="1" customWidth="1"/>
    <col min="2" max="6" width="16.28515625" bestFit="1" customWidth="1"/>
  </cols>
  <sheetData>
    <row r="1" spans="1:2" x14ac:dyDescent="0.25">
      <c r="A1" s="4" t="s">
        <v>0</v>
      </c>
    </row>
    <row r="3" spans="1:2" x14ac:dyDescent="0.25">
      <c r="A3" s="6" t="s">
        <v>1</v>
      </c>
    </row>
    <row r="4" spans="1:2" x14ac:dyDescent="0.25">
      <c r="A4" s="5"/>
    </row>
    <row r="5" spans="1:2" x14ac:dyDescent="0.25">
      <c r="A5" s="7" t="s">
        <v>2</v>
      </c>
      <c r="B5" s="8">
        <v>2000000</v>
      </c>
    </row>
    <row r="6" spans="1:2" x14ac:dyDescent="0.25">
      <c r="A6" s="7" t="s">
        <v>3</v>
      </c>
      <c r="B6" s="9">
        <v>130</v>
      </c>
    </row>
    <row r="7" spans="1:2" x14ac:dyDescent="0.25">
      <c r="A7" s="7" t="s">
        <v>4</v>
      </c>
      <c r="B7" s="9">
        <v>40</v>
      </c>
    </row>
    <row r="8" spans="1:2" x14ac:dyDescent="0.25">
      <c r="A8" s="7" t="s">
        <v>5</v>
      </c>
      <c r="B8" s="10">
        <v>0.09</v>
      </c>
    </row>
    <row r="9" spans="1:2" x14ac:dyDescent="0.25">
      <c r="A9" s="7"/>
      <c r="B9" s="11"/>
    </row>
    <row r="10" spans="1:2" x14ac:dyDescent="0.25">
      <c r="A10" s="7" t="s">
        <v>6</v>
      </c>
      <c r="B10" s="11"/>
    </row>
    <row r="11" spans="1:2" x14ac:dyDescent="0.25">
      <c r="A11" s="7" t="s">
        <v>7</v>
      </c>
      <c r="B11" s="9">
        <v>700000000</v>
      </c>
    </row>
    <row r="12" spans="1:2" ht="15.75" thickBot="1" x14ac:dyDescent="0.3">
      <c r="A12" s="12" t="s">
        <v>8</v>
      </c>
      <c r="B12" s="13">
        <v>150000000</v>
      </c>
    </row>
    <row r="13" spans="1:2" ht="15.75" thickTop="1" x14ac:dyDescent="0.25">
      <c r="A13" s="7" t="s">
        <v>9</v>
      </c>
      <c r="B13" s="9">
        <f>B11+B12</f>
        <v>850000000</v>
      </c>
    </row>
    <row r="15" spans="1:2" x14ac:dyDescent="0.25">
      <c r="A15" s="4" t="s">
        <v>10</v>
      </c>
    </row>
    <row r="17" spans="1:6" x14ac:dyDescent="0.25">
      <c r="A17" s="14" t="s">
        <v>11</v>
      </c>
      <c r="B17" s="15">
        <v>1</v>
      </c>
      <c r="C17" s="15">
        <v>2</v>
      </c>
      <c r="D17" s="15">
        <v>3</v>
      </c>
      <c r="E17" s="15">
        <v>4</v>
      </c>
      <c r="F17" s="15">
        <v>5</v>
      </c>
    </row>
    <row r="18" spans="1:6" x14ac:dyDescent="0.25">
      <c r="A18" s="14" t="s">
        <v>12</v>
      </c>
      <c r="B18" s="16"/>
      <c r="C18" s="17">
        <v>0.03</v>
      </c>
      <c r="D18" s="17">
        <v>0.03</v>
      </c>
      <c r="E18" s="17">
        <v>0.03</v>
      </c>
      <c r="F18" s="17">
        <v>0.03</v>
      </c>
    </row>
    <row r="19" spans="1:6" x14ac:dyDescent="0.25">
      <c r="A19" s="14" t="s">
        <v>2</v>
      </c>
      <c r="B19" s="18">
        <f>B5</f>
        <v>2000000</v>
      </c>
      <c r="C19" s="19">
        <f>B19*(1+C18)</f>
        <v>2060000</v>
      </c>
      <c r="D19" s="19">
        <f t="shared" ref="D19:F19" si="0">C19*(1+D18)</f>
        <v>2121800</v>
      </c>
      <c r="E19" s="19">
        <f t="shared" si="0"/>
        <v>2185454</v>
      </c>
      <c r="F19" s="19">
        <f t="shared" si="0"/>
        <v>2251017.62</v>
      </c>
    </row>
    <row r="20" spans="1:6" x14ac:dyDescent="0.25">
      <c r="A20" s="14" t="s">
        <v>13</v>
      </c>
      <c r="B20" s="16"/>
      <c r="C20" s="20">
        <v>0.2</v>
      </c>
      <c r="D20" s="20">
        <v>0.2</v>
      </c>
      <c r="E20" s="20">
        <v>0.2</v>
      </c>
      <c r="F20" s="20">
        <v>0.2</v>
      </c>
    </row>
    <row r="21" spans="1:6" x14ac:dyDescent="0.25">
      <c r="A21" s="14" t="s">
        <v>14</v>
      </c>
      <c r="B21" s="20">
        <v>0.08</v>
      </c>
      <c r="C21" s="17">
        <f>B21*(1+C20)</f>
        <v>9.6000000000000002E-2</v>
      </c>
      <c r="D21" s="17">
        <f t="shared" ref="D21:F21" si="1">C21*(1+D20)</f>
        <v>0.1152</v>
      </c>
      <c r="E21" s="17">
        <f t="shared" si="1"/>
        <v>0.13824</v>
      </c>
      <c r="F21" s="17">
        <f t="shared" si="1"/>
        <v>0.16588800000000001</v>
      </c>
    </row>
    <row r="22" spans="1:6" x14ac:dyDescent="0.25">
      <c r="A22" s="14" t="s">
        <v>15</v>
      </c>
      <c r="B22" s="21">
        <f>B19*B21</f>
        <v>160000</v>
      </c>
      <c r="C22" s="21">
        <f t="shared" ref="C22:F22" si="2">C19*C21</f>
        <v>197760</v>
      </c>
      <c r="D22" s="21">
        <f t="shared" si="2"/>
        <v>244431.35999999999</v>
      </c>
      <c r="E22" s="21">
        <f t="shared" si="2"/>
        <v>302117.16096000001</v>
      </c>
      <c r="F22" s="21">
        <f t="shared" si="2"/>
        <v>373416.81094656006</v>
      </c>
    </row>
    <row r="23" spans="1:6" x14ac:dyDescent="0.25">
      <c r="A23" s="16"/>
      <c r="B23" s="16"/>
      <c r="C23" s="16"/>
      <c r="D23" s="16"/>
      <c r="E23" s="16"/>
      <c r="F23" s="16"/>
    </row>
    <row r="24" spans="1:6" x14ac:dyDescent="0.25">
      <c r="A24" s="14" t="s">
        <v>16</v>
      </c>
      <c r="B24" s="21">
        <f>B22*$B$6*12</f>
        <v>249600000</v>
      </c>
      <c r="C24" s="21">
        <f t="shared" ref="C24:F24" si="3">C22*$B$6*12</f>
        <v>308505600</v>
      </c>
      <c r="D24" s="21">
        <f t="shared" si="3"/>
        <v>381312921.59999996</v>
      </c>
      <c r="E24" s="21">
        <f t="shared" si="3"/>
        <v>471302771.09759998</v>
      </c>
      <c r="F24" s="21">
        <f t="shared" si="3"/>
        <v>582530225.07663369</v>
      </c>
    </row>
    <row r="25" spans="1:6" ht="15.75" thickBot="1" x14ac:dyDescent="0.3">
      <c r="A25" s="22" t="s">
        <v>17</v>
      </c>
      <c r="B25" s="23">
        <f>B22*$B$7*12</f>
        <v>76800000</v>
      </c>
      <c r="C25" s="23">
        <f t="shared" ref="C25:F25" si="4">C22*$B$7*12</f>
        <v>94924800</v>
      </c>
      <c r="D25" s="23">
        <f t="shared" si="4"/>
        <v>117327052.79999998</v>
      </c>
      <c r="E25" s="23">
        <f t="shared" si="4"/>
        <v>145016237.2608</v>
      </c>
      <c r="F25" s="23">
        <f t="shared" si="4"/>
        <v>179240069.25434881</v>
      </c>
    </row>
    <row r="26" spans="1:6" ht="15.75" thickTop="1" x14ac:dyDescent="0.25">
      <c r="A26" s="14" t="s">
        <v>18</v>
      </c>
      <c r="B26" s="24">
        <f>B24-B25</f>
        <v>172800000</v>
      </c>
      <c r="C26" s="24">
        <f t="shared" ref="C26:F26" si="5">C24-C25</f>
        <v>213580800</v>
      </c>
      <c r="D26" s="24">
        <f t="shared" si="5"/>
        <v>263985868.79999998</v>
      </c>
      <c r="E26" s="24">
        <f t="shared" si="5"/>
        <v>326286533.83679998</v>
      </c>
      <c r="F26" s="24">
        <f t="shared" si="5"/>
        <v>403290155.82228488</v>
      </c>
    </row>
    <row r="27" spans="1:6" x14ac:dyDescent="0.25">
      <c r="A27" s="5"/>
    </row>
    <row r="28" spans="1:6" x14ac:dyDescent="0.25">
      <c r="A28" s="5" t="s">
        <v>19</v>
      </c>
      <c r="B28" s="25">
        <f>B26-B13</f>
        <v>-677200000</v>
      </c>
      <c r="C28" s="25">
        <f>B28+C26</f>
        <v>-463619200</v>
      </c>
      <c r="D28" s="25">
        <f t="shared" ref="D28:F28" si="6">C28+D26</f>
        <v>-199633331.20000002</v>
      </c>
      <c r="E28" s="25">
        <f t="shared" si="6"/>
        <v>126653202.63679996</v>
      </c>
      <c r="F28" s="25">
        <f t="shared" si="6"/>
        <v>529943358.45908487</v>
      </c>
    </row>
    <row r="29" spans="1:6" x14ac:dyDescent="0.25">
      <c r="A29" s="5"/>
    </row>
    <row r="30" spans="1:6" x14ac:dyDescent="0.25">
      <c r="A30" s="5" t="s">
        <v>20</v>
      </c>
      <c r="B30" s="26">
        <f>NPV(B8,B26:F26)-B13</f>
        <v>185404859.90965664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workbookViewId="0">
      <selection activeCell="G11" sqref="G11"/>
    </sheetView>
  </sheetViews>
  <sheetFormatPr defaultRowHeight="15" x14ac:dyDescent="0.25"/>
  <cols>
    <col min="1" max="1" width="18.7109375" bestFit="1" customWidth="1"/>
  </cols>
  <sheetData>
    <row r="1" spans="1:2" x14ac:dyDescent="0.25">
      <c r="A1" s="4" t="s">
        <v>21</v>
      </c>
    </row>
    <row r="2" spans="1:2" x14ac:dyDescent="0.25">
      <c r="A2" s="4"/>
    </row>
    <row r="3" spans="1:2" x14ac:dyDescent="0.25">
      <c r="A3" s="4" t="s">
        <v>1</v>
      </c>
    </row>
    <row r="4" spans="1:2" x14ac:dyDescent="0.25">
      <c r="A4" s="4"/>
    </row>
    <row r="5" spans="1:2" x14ac:dyDescent="0.25">
      <c r="A5" s="5" t="s">
        <v>22</v>
      </c>
      <c r="B5">
        <v>18</v>
      </c>
    </row>
    <row r="6" spans="1:2" x14ac:dyDescent="0.25">
      <c r="A6" s="5" t="s">
        <v>23</v>
      </c>
      <c r="B6">
        <v>12</v>
      </c>
    </row>
    <row r="7" spans="1:2" x14ac:dyDescent="0.25">
      <c r="A7" s="5" t="s">
        <v>24</v>
      </c>
      <c r="B7">
        <v>9</v>
      </c>
    </row>
    <row r="8" spans="1:2" x14ac:dyDescent="0.25">
      <c r="A8" s="4"/>
    </row>
    <row r="9" spans="1:2" x14ac:dyDescent="0.25">
      <c r="A9" s="4" t="s">
        <v>10</v>
      </c>
    </row>
    <row r="10" spans="1:2" x14ac:dyDescent="0.25">
      <c r="A10" s="4"/>
    </row>
    <row r="11" spans="1:2" x14ac:dyDescent="0.25">
      <c r="A11" s="5" t="s">
        <v>25</v>
      </c>
      <c r="B11">
        <v>41</v>
      </c>
    </row>
    <row r="12" spans="1:2" x14ac:dyDescent="0.25">
      <c r="A12" s="5" t="s">
        <v>26</v>
      </c>
      <c r="B12">
        <v>44</v>
      </c>
    </row>
    <row r="13" spans="1:2" x14ac:dyDescent="0.25">
      <c r="A13" s="4"/>
    </row>
    <row r="14" spans="1:2" x14ac:dyDescent="0.25">
      <c r="A14" s="5" t="s">
        <v>27</v>
      </c>
      <c r="B14">
        <f>MIN(B11,B12)</f>
        <v>41</v>
      </c>
    </row>
    <row r="15" spans="1:2" x14ac:dyDescent="0.25">
      <c r="A15" s="5" t="s">
        <v>28</v>
      </c>
      <c r="B15">
        <f>MAX(0,B12-B11)</f>
        <v>3</v>
      </c>
    </row>
    <row r="16" spans="1:2" x14ac:dyDescent="0.25">
      <c r="A16" s="4"/>
    </row>
    <row r="17" spans="1:2" x14ac:dyDescent="0.25">
      <c r="A17" s="5" t="s">
        <v>18</v>
      </c>
      <c r="B17" s="1">
        <f>B14*B5+B15*B7-B12*B6</f>
        <v>237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workbookViewId="0">
      <selection activeCell="F12" sqref="F12"/>
    </sheetView>
  </sheetViews>
  <sheetFormatPr defaultRowHeight="15" x14ac:dyDescent="0.25"/>
  <cols>
    <col min="1" max="1" width="24.28515625" bestFit="1" customWidth="1"/>
  </cols>
  <sheetData>
    <row r="1" spans="1:2" x14ac:dyDescent="0.25">
      <c r="A1" s="4" t="s">
        <v>29</v>
      </c>
    </row>
    <row r="2" spans="1:2" x14ac:dyDescent="0.25">
      <c r="A2" s="4"/>
    </row>
    <row r="3" spans="1:2" x14ac:dyDescent="0.25">
      <c r="A3" s="4" t="s">
        <v>1</v>
      </c>
    </row>
    <row r="4" spans="1:2" x14ac:dyDescent="0.25">
      <c r="A4" s="4"/>
    </row>
    <row r="5" spans="1:2" x14ac:dyDescent="0.25">
      <c r="A5" s="5" t="s">
        <v>30</v>
      </c>
      <c r="B5">
        <v>300</v>
      </c>
    </row>
    <row r="6" spans="1:2" x14ac:dyDescent="0.25">
      <c r="A6" s="5" t="s">
        <v>31</v>
      </c>
      <c r="B6" s="2">
        <v>120</v>
      </c>
    </row>
    <row r="7" spans="1:2" x14ac:dyDescent="0.25">
      <c r="A7" s="5" t="s">
        <v>32</v>
      </c>
      <c r="B7" s="2">
        <v>100</v>
      </c>
    </row>
    <row r="8" spans="1:2" x14ac:dyDescent="0.25">
      <c r="A8" s="4"/>
    </row>
    <row r="9" spans="1:2" x14ac:dyDescent="0.25">
      <c r="A9" s="4" t="s">
        <v>10</v>
      </c>
    </row>
    <row r="10" spans="1:2" x14ac:dyDescent="0.25">
      <c r="A10" s="4"/>
    </row>
    <row r="11" spans="1:2" x14ac:dyDescent="0.25">
      <c r="A11" s="4" t="s">
        <v>33</v>
      </c>
      <c r="B11">
        <v>300</v>
      </c>
    </row>
    <row r="12" spans="1:2" x14ac:dyDescent="0.25">
      <c r="A12" s="4" t="s">
        <v>34</v>
      </c>
      <c r="B12">
        <v>290</v>
      </c>
    </row>
    <row r="13" spans="1:2" x14ac:dyDescent="0.25">
      <c r="A13" s="4" t="s">
        <v>35</v>
      </c>
      <c r="B13">
        <f>MIN(B11,B12)</f>
        <v>290</v>
      </c>
    </row>
    <row r="14" spans="1:2" x14ac:dyDescent="0.25">
      <c r="A14" s="4" t="s">
        <v>36</v>
      </c>
      <c r="B14">
        <v>15</v>
      </c>
    </row>
    <row r="15" spans="1:2" x14ac:dyDescent="0.25">
      <c r="A15" s="4" t="s">
        <v>37</v>
      </c>
      <c r="B15">
        <f>B13-B14</f>
        <v>275</v>
      </c>
    </row>
    <row r="16" spans="1:2" x14ac:dyDescent="0.25">
      <c r="A16" s="5" t="s">
        <v>38</v>
      </c>
      <c r="B16">
        <f>MAX(0,B15-B5)</f>
        <v>0</v>
      </c>
    </row>
    <row r="18" spans="1:2" x14ac:dyDescent="0.25">
      <c r="A18" s="4" t="s">
        <v>39</v>
      </c>
      <c r="B18" s="3">
        <f>MIN(B15,B5)*B6-B16*B7</f>
        <v>33000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Sensitivity Analysis Report</vt:lpstr>
      <vt:lpstr>Profit Model</vt:lpstr>
      <vt:lpstr>Moore Pharmaceuticals</vt:lpstr>
      <vt:lpstr>News Vendor</vt:lpstr>
      <vt:lpstr>Hotel Overbooking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peggy</dc:creator>
  <cp:lastModifiedBy>peggy</cp:lastModifiedBy>
  <dcterms:created xsi:type="dcterms:W3CDTF">2012-03-16T23:52:32Z</dcterms:created>
  <dcterms:modified xsi:type="dcterms:W3CDTF">2012-09-03T01:24:32Z</dcterms:modified>
</cp:coreProperties>
</file>