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3820"/>
  <bookViews>
    <workbookView xWindow="330" yWindow="90" windowWidth="10065" windowHeight="6285"/>
  </bookViews>
  <sheets>
    <sheet name="ABC" sheetId="6" r:id="rId1"/>
    <sheet name="ABC Annotated" sheetId="7" r:id="rId2"/>
    <sheet name="Quantity Discount" sheetId="1" r:id="rId3"/>
    <sheet name="Craps" sheetId="4" r:id="rId4"/>
  </sheets>
  <definedNames>
    <definedName name="_cut1">'Quantity Discount'!$B$2</definedName>
    <definedName name="_cut2">'Quantity Discount'!$B$3</definedName>
    <definedName name="_cut3">'Quantity Discount'!$B$4</definedName>
    <definedName name="cut1_">'Quantity Discount'!$B$2</definedName>
    <definedName name="cut2_">'Quantity Discount'!$B$3</definedName>
    <definedName name="date1">#REF!</definedName>
    <definedName name="date2">#REF!</definedName>
    <definedName name="date3">#REF!</definedName>
    <definedName name="exprice">#REF!</definedName>
    <definedName name="Nputs">#REF!</definedName>
    <definedName name="Nshares">#REF!</definedName>
    <definedName name="price">'Quantity Discount'!$C$2</definedName>
    <definedName name="price1">'Quantity Discount'!$C$2</definedName>
    <definedName name="price2">'Quantity Discount'!$C$3</definedName>
    <definedName name="price3">'Quantity Discount'!$C$4</definedName>
    <definedName name="price4">'Quantity Discount'!$C$5</definedName>
    <definedName name="pricenow">#REF!</definedName>
    <definedName name="putcost">#REF!</definedName>
    <definedName name="startvalue">#REF!</definedName>
  </definedNames>
  <calcPr calcId="145621"/>
</workbook>
</file>

<file path=xl/calcChain.xml><?xml version="1.0" encoding="utf-8"?>
<calcChain xmlns="http://schemas.openxmlformats.org/spreadsheetml/2006/main">
  <c r="B20" i="7" l="1"/>
  <c r="B21" i="7" s="1"/>
  <c r="B18" i="7"/>
  <c r="E16" i="7"/>
  <c r="H14" i="7"/>
  <c r="I13" i="7"/>
  <c r="H13" i="7"/>
  <c r="G13" i="7"/>
  <c r="F13" i="7"/>
  <c r="I12" i="7"/>
  <c r="H12" i="7"/>
  <c r="G12" i="7"/>
  <c r="F12" i="7"/>
  <c r="I11" i="7"/>
  <c r="H11" i="7"/>
  <c r="G11" i="7"/>
  <c r="F11" i="7"/>
  <c r="I10" i="7"/>
  <c r="H10" i="7"/>
  <c r="G10" i="7"/>
  <c r="F10" i="7"/>
  <c r="I9" i="7"/>
  <c r="H9" i="7"/>
  <c r="G9" i="7"/>
  <c r="F9" i="7"/>
  <c r="I8" i="7"/>
  <c r="H8" i="7"/>
  <c r="G8" i="7"/>
  <c r="F8" i="7"/>
  <c r="I7" i="7"/>
  <c r="H7" i="7"/>
  <c r="G7" i="7"/>
  <c r="F7" i="7"/>
  <c r="I6" i="7"/>
  <c r="H6" i="7"/>
  <c r="G6" i="7"/>
  <c r="F6" i="7"/>
  <c r="I5" i="7"/>
  <c r="H5" i="7"/>
  <c r="G5" i="7"/>
  <c r="F5" i="7"/>
  <c r="I4" i="7"/>
  <c r="H4" i="7"/>
  <c r="G4" i="7"/>
  <c r="F4" i="7"/>
  <c r="I3" i="7"/>
  <c r="H3" i="7"/>
  <c r="G3" i="7"/>
  <c r="G14" i="7" s="1"/>
  <c r="F3" i="7"/>
  <c r="F14" i="7" s="1"/>
  <c r="B9" i="1"/>
  <c r="C9" i="1" s="1"/>
  <c r="B6" i="4"/>
  <c r="B7" i="4"/>
  <c r="B5" i="4"/>
  <c r="B10" i="1"/>
  <c r="C10" i="1" s="1"/>
  <c r="B11" i="1"/>
  <c r="C11" i="1" s="1"/>
  <c r="B12" i="1"/>
  <c r="C12" i="1" s="1"/>
</calcChain>
</file>

<file path=xl/comments1.xml><?xml version="1.0" encoding="utf-8"?>
<comments xmlns="http://schemas.openxmlformats.org/spreadsheetml/2006/main">
  <authors>
    <author>Hamish Taylor</author>
  </authors>
  <commentList>
    <comment ref="F3" authorId="0">
      <text>
        <r>
          <rPr>
            <sz val="12"/>
            <color indexed="81"/>
            <rFont val="Tahoma"/>
            <family val="2"/>
          </rPr>
          <t>=IF(D3="A",E3,"")</t>
        </r>
      </text>
    </comment>
    <comment ref="G3" authorId="0">
      <text>
        <r>
          <rPr>
            <sz val="12"/>
            <color indexed="81"/>
            <rFont val="Tahoma"/>
            <family val="2"/>
          </rPr>
          <t>=IF(C3=373,E3,0)</t>
        </r>
      </text>
    </comment>
    <comment ref="H3" authorId="0">
      <text>
        <r>
          <rPr>
            <sz val="12"/>
            <color indexed="81"/>
            <rFont val="Tahoma"/>
            <family val="2"/>
          </rPr>
          <t>=IF(AND(D3="A",C3=373),E3,0)</t>
        </r>
      </text>
    </comment>
    <comment ref="I3" authorId="0">
      <text>
        <r>
          <rPr>
            <sz val="12"/>
            <color indexed="81"/>
            <rFont val="Tahoma"/>
            <family val="2"/>
          </rPr>
          <t>=IF(OR(D3="A",C3=373),E3,"")</t>
        </r>
      </text>
    </comment>
    <comment ref="E16" authorId="0">
      <text>
        <r>
          <rPr>
            <sz val="12"/>
            <color indexed="81"/>
            <rFont val="Tahoma"/>
            <family val="2"/>
          </rPr>
          <t>=SUMIF(D3:D13,"C",E3:E13)</t>
        </r>
      </text>
    </comment>
    <comment ref="B18" authorId="0">
      <text>
        <r>
          <rPr>
            <sz val="12"/>
            <color indexed="81"/>
            <rFont val="Tahoma"/>
            <family val="2"/>
          </rPr>
          <t>=INDEX(A3:E13,B16,B17)</t>
        </r>
      </text>
    </comment>
    <comment ref="B21" authorId="0">
      <text>
        <r>
          <rPr>
            <sz val="12"/>
            <color indexed="81"/>
            <rFont val="Tahoma"/>
            <family val="2"/>
          </rPr>
          <t>=VLOOKUP(B20,B3:E13,4,FALSE)</t>
        </r>
      </text>
    </comment>
    <comment ref="E25" authorId="0">
      <text>
        <r>
          <rPr>
            <b/>
            <sz val="16"/>
            <color indexed="13"/>
            <rFont val="Times New Roman"/>
            <family val="1"/>
          </rPr>
          <t>This sheet shows the formulas that were developed for the ABC July purchases.  Click the Review tab, and then Show All Comments, to hide the comment boxes showing the formulas, and Show All Comments again to reveal them.</t>
        </r>
        <r>
          <rPr>
            <sz val="12"/>
            <color indexed="13"/>
            <rFont val="Tahoma"/>
            <family val="2"/>
          </rPr>
          <t xml:space="preserve">
</t>
        </r>
      </text>
    </comment>
  </commentList>
</comments>
</file>

<file path=xl/sharedStrings.xml><?xml version="1.0" encoding="utf-8"?>
<sst xmlns="http://schemas.openxmlformats.org/spreadsheetml/2006/main" count="91" uniqueCount="48">
  <si>
    <t>cut1</t>
  </si>
  <si>
    <t>cut2</t>
  </si>
  <si>
    <t>cut3</t>
  </si>
  <si>
    <t>price</t>
  </si>
  <si>
    <t>price1</t>
  </si>
  <si>
    <t>price2</t>
  </si>
  <si>
    <t>price3</t>
  </si>
  <si>
    <t>price4</t>
  </si>
  <si>
    <t>cutoff</t>
  </si>
  <si>
    <t>order quantity</t>
  </si>
  <si>
    <t>cost</t>
  </si>
  <si>
    <t>per unit cost</t>
  </si>
  <si>
    <t>Result</t>
  </si>
  <si>
    <t>Craps</t>
  </si>
  <si>
    <t>Toss</t>
  </si>
  <si>
    <t>Purchases from ABC Corporation</t>
  </si>
  <si>
    <t>Purchase</t>
  </si>
  <si>
    <t>A and</t>
  </si>
  <si>
    <t>A or</t>
  </si>
  <si>
    <t>Date</t>
  </si>
  <si>
    <t>Invoice No.</t>
  </si>
  <si>
    <t>Product Code</t>
  </si>
  <si>
    <t>Category</t>
  </si>
  <si>
    <t>Amount</t>
  </si>
  <si>
    <t>A Only</t>
  </si>
  <si>
    <t xml:space="preserve"> 373 Only</t>
  </si>
  <si>
    <t xml:space="preserve">   code 373</t>
  </si>
  <si>
    <t xml:space="preserve"> Code 373</t>
  </si>
  <si>
    <t>07 116</t>
  </si>
  <si>
    <t>A</t>
  </si>
  <si>
    <t>07 121</t>
  </si>
  <si>
    <t>B</t>
  </si>
  <si>
    <t>07 123</t>
  </si>
  <si>
    <t>07 125</t>
  </si>
  <si>
    <t>C</t>
  </si>
  <si>
    <t>07 131</t>
  </si>
  <si>
    <t>07 135</t>
  </si>
  <si>
    <t>07 140</t>
  </si>
  <si>
    <t>07 141</t>
  </si>
  <si>
    <t>07 145</t>
  </si>
  <si>
    <t>07 149</t>
  </si>
  <si>
    <t>07 152</t>
  </si>
  <si>
    <t>row</t>
  </si>
  <si>
    <t>sum of C =</t>
  </si>
  <si>
    <t>column</t>
  </si>
  <si>
    <t>value =</t>
  </si>
  <si>
    <t>invoice #</t>
  </si>
  <si>
    <t>purchase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</si>
</sst>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7" x14ac:knownFonts="1">
    <font>
      <sz val="10"/>
      <name val="Arial"/>
    </font>
    <font>
      <sz val="10"/>
      <name val="Arial"/>
      <family val="2"/>
    </font>
    <font>
      <sz val="8"/>
      <name val="Arial"/>
      <family val="2"/>
    </font>
    <font>
      <sz val="10"/>
      <name val="Arial"/>
      <family val="2"/>
    </font>
    <font>
      <sz val="11"/>
      <color theme="0"/>
      <name val="Calibri"/>
      <family val="2"/>
      <scheme val="minor"/>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sz val="11"/>
      <color rgb="FFFF0000"/>
      <name val="Calibri"/>
      <family val="2"/>
      <scheme val="minor"/>
    </font>
    <font>
      <b/>
      <sz val="10"/>
      <name val="Arial"/>
      <family val="2"/>
    </font>
    <font>
      <b/>
      <sz val="11"/>
      <name val="Arial"/>
      <family val="2"/>
    </font>
    <font>
      <sz val="12"/>
      <name val="Arial"/>
      <family val="2"/>
    </font>
    <font>
      <b/>
      <sz val="12"/>
      <name val="Arial"/>
      <family val="2"/>
    </font>
    <font>
      <sz val="12"/>
      <color indexed="81"/>
      <name val="Tahoma"/>
      <family val="2"/>
    </font>
    <font>
      <b/>
      <sz val="16"/>
      <color indexed="13"/>
      <name val="Times New Roman"/>
      <family val="1"/>
    </font>
    <font>
      <sz val="12"/>
      <color indexed="13"/>
      <name val="Tahoma"/>
      <family val="2"/>
    </font>
  </fonts>
  <fills count="36">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tint="0.39997558519241921"/>
        <bgColor theme="4" tint="0.39997558519241921"/>
      </patternFill>
    </fill>
    <fill>
      <patternFill patternType="solid">
        <fgColor theme="5"/>
        <bgColor theme="5"/>
      </patternFill>
    </fill>
    <fill>
      <patternFill patternType="solid">
        <fgColor theme="5" tint="0.79998168889431442"/>
        <bgColor theme="5" tint="0.79998168889431442"/>
      </patternFill>
    </fill>
    <fill>
      <patternFill patternType="solid">
        <fgColor theme="5" tint="0.59999389629810485"/>
        <bgColor theme="5" tint="0.59999389629810485"/>
      </patternFill>
    </fill>
    <fill>
      <patternFill patternType="solid">
        <fgColor theme="5" tint="0.39997558519241921"/>
        <bgColor theme="5" tint="0.39997558519241921"/>
      </patternFill>
    </fill>
    <fill>
      <patternFill patternType="solid">
        <fgColor theme="6"/>
        <bgColor theme="6"/>
      </patternFill>
    </fill>
    <fill>
      <patternFill patternType="solid">
        <fgColor theme="6" tint="0.79998168889431442"/>
        <bgColor theme="6" tint="0.79998168889431442"/>
      </patternFill>
    </fill>
    <fill>
      <patternFill patternType="solid">
        <fgColor theme="6" tint="0.59999389629810485"/>
        <bgColor theme="6" tint="0.59999389629810485"/>
      </patternFill>
    </fill>
    <fill>
      <patternFill patternType="solid">
        <fgColor theme="6" tint="0.39997558519241921"/>
        <bgColor theme="6" tint="0.39997558519241921"/>
      </patternFill>
    </fill>
    <fill>
      <patternFill patternType="solid">
        <fgColor theme="7"/>
        <bgColor theme="7"/>
      </patternFill>
    </fill>
    <fill>
      <patternFill patternType="solid">
        <fgColor theme="7" tint="0.79998168889431442"/>
        <bgColor theme="7" tint="0.79998168889431442"/>
      </patternFill>
    </fill>
    <fill>
      <patternFill patternType="solid">
        <fgColor theme="7" tint="0.59999389629810485"/>
        <bgColor theme="7" tint="0.59999389629810485"/>
      </patternFill>
    </fill>
    <fill>
      <patternFill patternType="solid">
        <fgColor theme="7" tint="0.39997558519241921"/>
        <bgColor theme="7" tint="0.39997558519241921"/>
      </patternFill>
    </fill>
    <fill>
      <patternFill patternType="solid">
        <fgColor theme="8"/>
        <bgColor theme="8"/>
      </patternFill>
    </fill>
    <fill>
      <patternFill patternType="solid">
        <fgColor theme="8" tint="0.79998168889431442"/>
        <bgColor theme="8" tint="0.79998168889431442"/>
      </patternFill>
    </fill>
    <fill>
      <patternFill patternType="solid">
        <fgColor theme="8" tint="0.59999389629810485"/>
        <bgColor theme="8" tint="0.59999389629810485"/>
      </patternFill>
    </fill>
    <fill>
      <patternFill patternType="solid">
        <fgColor theme="8" tint="0.39997558519241921"/>
        <bgColor theme="8" tint="0.39997558519241921"/>
      </patternFill>
    </fill>
    <fill>
      <patternFill patternType="solid">
        <fgColor theme="9"/>
        <bgColor theme="9"/>
      </patternFill>
    </fill>
    <fill>
      <patternFill patternType="solid">
        <fgColor theme="9" tint="0.79998168889431442"/>
        <bgColor theme="9" tint="0.79998168889431442"/>
      </patternFill>
    </fill>
    <fill>
      <patternFill patternType="solid">
        <fgColor theme="9" tint="0.59999389629810485"/>
        <bgColor theme="9" tint="0.59999389629810485"/>
      </patternFill>
    </fill>
    <fill>
      <patternFill patternType="solid">
        <fgColor theme="9" tint="0.39997558519241921"/>
        <bgColor theme="9" tint="0.39997558519241921"/>
      </patternFill>
    </fill>
    <fill>
      <patternFill patternType="solid">
        <fgColor rgb="FFFFC7CE"/>
        <bgColor rgb="FFFFC7CE"/>
      </patternFill>
    </fill>
    <fill>
      <patternFill patternType="solid">
        <fgColor rgb="FFF2F2F2"/>
        <bgColor rgb="FFF2F2F2"/>
      </patternFill>
    </fill>
    <fill>
      <patternFill patternType="solid">
        <fgColor rgb="FFA5A5A5"/>
        <bgColor rgb="FFA5A5A5"/>
      </patternFill>
    </fill>
    <fill>
      <patternFill patternType="lightUp">
        <fgColor theme="0"/>
        <bgColor theme="4" tint="0.19998779259620961"/>
      </patternFill>
    </fill>
    <fill>
      <patternFill patternType="lightUp">
        <fgColor theme="0"/>
        <bgColor theme="5" tint="0.19998779259620961"/>
      </patternFill>
    </fill>
    <fill>
      <patternFill patternType="lightUp">
        <fgColor theme="0"/>
        <bgColor theme="6" tint="0.19998779259620961"/>
      </patternFill>
    </fill>
    <fill>
      <patternFill patternType="solid">
        <fgColor rgb="FFC6EFCE"/>
        <bgColor rgb="FFC6EFCE"/>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6">
    <xf numFmtId="0" fontId="0" fillId="0" borderId="0"/>
    <xf numFmtId="0" fontId="4"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4" fillId="25" borderId="0" applyNumberFormat="0" applyBorder="0" applyAlignment="0" applyProtection="0"/>
    <xf numFmtId="0" fontId="6" fillId="26" borderId="0" applyNumberFormat="0" applyBorder="0" applyAlignment="0" applyProtection="0"/>
    <xf numFmtId="0" fontId="7" fillId="27" borderId="1" applyNumberFormat="0" applyAlignment="0" applyProtection="0"/>
    <xf numFmtId="0" fontId="8" fillId="28" borderId="2" applyNumberFormat="0" applyAlignment="0" applyProtection="0"/>
    <xf numFmtId="44" fontId="1" fillId="0" borderId="0" applyFont="0" applyFill="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0" fillId="32"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33" borderId="1" applyNumberFormat="0" applyAlignment="0" applyProtection="0"/>
    <xf numFmtId="0" fontId="15" fillId="0" borderId="6" applyNumberFormat="0" applyFill="0" applyAlignment="0" applyProtection="0"/>
    <xf numFmtId="0" fontId="16" fillId="34" borderId="0" applyNumberFormat="0" applyBorder="0" applyAlignment="0" applyProtection="0"/>
    <xf numFmtId="0" fontId="3" fillId="35" borderId="7" applyNumberFormat="0" applyFont="0" applyAlignment="0" applyProtection="0"/>
    <xf numFmtId="0" fontId="17" fillId="27" borderId="8" applyNumberFormat="0" applyAlignment="0" applyProtection="0"/>
    <xf numFmtId="0" fontId="18" fillId="0" borderId="0" applyNumberFormat="0" applyFill="0" applyBorder="0" applyAlignment="0" applyProtection="0"/>
    <xf numFmtId="0" fontId="9" fillId="0" borderId="9" applyNumberFormat="0" applyFill="0" applyAlignment="0" applyProtection="0"/>
    <xf numFmtId="0" fontId="19" fillId="0" borderId="0" applyNumberFormat="0" applyFill="0" applyBorder="0" applyAlignment="0" applyProtection="0"/>
    <xf numFmtId="0" fontId="22" fillId="0" borderId="0"/>
  </cellStyleXfs>
  <cellXfs count="17">
    <xf numFmtId="0" fontId="0" fillId="0" borderId="0" xfId="0"/>
    <xf numFmtId="0" fontId="20" fillId="0" borderId="0" xfId="0" applyFont="1"/>
    <xf numFmtId="44" fontId="20" fillId="0" borderId="0" xfId="28" applyFont="1"/>
    <xf numFmtId="44" fontId="20" fillId="0" borderId="0" xfId="0" applyNumberFormat="1" applyFont="1"/>
    <xf numFmtId="0" fontId="21" fillId="0" borderId="0" xfId="0" applyFont="1"/>
    <xf numFmtId="0" fontId="23" fillId="0" borderId="0" xfId="45" applyFont="1" applyAlignment="1">
      <alignment horizontal="left"/>
    </xf>
    <xf numFmtId="0" fontId="20" fillId="0" borderId="0" xfId="45" applyFont="1" applyAlignment="1">
      <alignment horizontal="right"/>
    </xf>
    <xf numFmtId="0" fontId="23" fillId="0" borderId="0" xfId="45" applyFont="1" applyAlignment="1">
      <alignment horizontal="right"/>
    </xf>
    <xf numFmtId="0" fontId="22" fillId="0" borderId="0" xfId="45" applyFont="1"/>
    <xf numFmtId="0" fontId="23" fillId="0" borderId="0" xfId="45" applyFont="1" applyAlignment="1">
      <alignment horizontal="center"/>
    </xf>
    <xf numFmtId="16" fontId="22" fillId="0" borderId="0" xfId="45" applyNumberFormat="1"/>
    <xf numFmtId="0" fontId="22" fillId="0" borderId="0" xfId="45" applyAlignment="1">
      <alignment horizontal="center"/>
    </xf>
    <xf numFmtId="0" fontId="22" fillId="0" borderId="0" xfId="45" applyFont="1" applyAlignment="1">
      <alignment horizontal="center"/>
    </xf>
    <xf numFmtId="4" fontId="22" fillId="0" borderId="0" xfId="45" applyNumberFormat="1"/>
    <xf numFmtId="0" fontId="22" fillId="0" borderId="0" xfId="45"/>
    <xf numFmtId="0" fontId="1" fillId="0" borderId="0" xfId="45" applyFont="1" applyAlignment="1">
      <alignment horizontal="center"/>
    </xf>
    <xf numFmtId="0" fontId="1" fillId="0" borderId="0" xfId="45" applyFont="1"/>
  </cellXfs>
  <cellStyles count="46">
    <cellStyle name="Accent1" xfId="1" builtinId="29" customBuiltin="1"/>
    <cellStyle name="Accent1 - 20%" xfId="2"/>
    <cellStyle name="Accent1 - 40%" xfId="3"/>
    <cellStyle name="Accent1 - 60%" xfId="4"/>
    <cellStyle name="Accent2" xfId="5" builtinId="33" customBuiltin="1"/>
    <cellStyle name="Accent2 - 20%" xfId="6"/>
    <cellStyle name="Accent2 - 40%" xfId="7"/>
    <cellStyle name="Accent2 - 60%" xfId="8"/>
    <cellStyle name="Accent3" xfId="9" builtinId="37" customBuiltin="1"/>
    <cellStyle name="Accent3 - 20%" xfId="10"/>
    <cellStyle name="Accent3 - 40%" xfId="11"/>
    <cellStyle name="Accent3 - 60%" xfId="12"/>
    <cellStyle name="Accent4" xfId="13" builtinId="41" customBuiltin="1"/>
    <cellStyle name="Accent4 - 20%" xfId="14"/>
    <cellStyle name="Accent4 - 40%" xfId="15"/>
    <cellStyle name="Accent4 - 60%" xfId="16"/>
    <cellStyle name="Accent5" xfId="17" builtinId="45" customBuiltin="1"/>
    <cellStyle name="Accent5 - 20%" xfId="18"/>
    <cellStyle name="Accent5 - 40%" xfId="19"/>
    <cellStyle name="Accent5 - 60%" xfId="20"/>
    <cellStyle name="Accent6" xfId="21" builtinId="49" customBuiltin="1"/>
    <cellStyle name="Accent6 - 20%" xfId="22"/>
    <cellStyle name="Accent6 - 40%" xfId="23"/>
    <cellStyle name="Accent6 - 60%" xfId="24"/>
    <cellStyle name="Bad" xfId="25" builtinId="27" customBuiltin="1"/>
    <cellStyle name="Calculation" xfId="26" builtinId="22" customBuiltin="1"/>
    <cellStyle name="Check Cell" xfId="27" builtinId="23" customBuiltin="1"/>
    <cellStyle name="Currency" xfId="28" builtinId="4"/>
    <cellStyle name="Emphasis 1" xfId="29"/>
    <cellStyle name="Emphasis 2" xfId="30"/>
    <cellStyle name="Emphasis 3" xfId="3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rmal_ABC" xfId="45"/>
    <cellStyle name="Note" xfId="40" builtinId="10" customBuiltin="1"/>
    <cellStyle name="Output" xfId="41" builtinId="21" customBuiltin="1"/>
    <cellStyle name="Sheet Title" xfId="42"/>
    <cellStyle name="Total" xfId="43" builtinId="25" customBuiltin="1"/>
    <cellStyle name="Warning Text" xfId="4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workbookViewId="0">
      <selection activeCell="L8" sqref="L8"/>
    </sheetView>
  </sheetViews>
  <sheetFormatPr defaultRowHeight="12.75" x14ac:dyDescent="0.2"/>
  <cols>
    <col min="1" max="1" width="16" customWidth="1"/>
    <col min="2" max="2" width="13.5703125" bestFit="1" customWidth="1"/>
    <col min="3" max="3" width="16.5703125" bestFit="1" customWidth="1"/>
    <col min="4" max="4" width="11.28515625" bestFit="1" customWidth="1"/>
    <col min="5" max="5" width="11.7109375" bestFit="1" customWidth="1"/>
    <col min="7" max="7" width="11.28515625" bestFit="1" customWidth="1"/>
    <col min="8" max="8" width="12.85546875" bestFit="1" customWidth="1"/>
    <col min="9" max="9" width="12.140625" bestFit="1" customWidth="1"/>
  </cols>
  <sheetData>
    <row r="1" spans="1:9" ht="15.75" x14ac:dyDescent="0.25">
      <c r="A1" s="5" t="s">
        <v>15</v>
      </c>
      <c r="B1" s="6"/>
      <c r="C1" s="6"/>
      <c r="D1" s="6"/>
      <c r="E1" s="7" t="s">
        <v>16</v>
      </c>
      <c r="F1" s="8"/>
      <c r="G1" s="8"/>
      <c r="H1" s="9" t="s">
        <v>17</v>
      </c>
      <c r="I1" s="9" t="s">
        <v>18</v>
      </c>
    </row>
    <row r="2" spans="1:9" ht="15.75" x14ac:dyDescent="0.25">
      <c r="A2" s="9" t="s">
        <v>19</v>
      </c>
      <c r="B2" s="7" t="s">
        <v>20</v>
      </c>
      <c r="C2" s="9" t="s">
        <v>21</v>
      </c>
      <c r="D2" s="7" t="s">
        <v>22</v>
      </c>
      <c r="E2" s="7" t="s">
        <v>23</v>
      </c>
      <c r="F2" s="9" t="s">
        <v>24</v>
      </c>
      <c r="G2" s="9" t="s">
        <v>25</v>
      </c>
      <c r="H2" s="5" t="s">
        <v>26</v>
      </c>
      <c r="I2" s="9" t="s">
        <v>27</v>
      </c>
    </row>
    <row r="3" spans="1:9" ht="15" x14ac:dyDescent="0.2">
      <c r="A3" s="10">
        <v>37075</v>
      </c>
      <c r="B3" s="11" t="s">
        <v>28</v>
      </c>
      <c r="C3" s="11">
        <v>373</v>
      </c>
      <c r="D3" s="12" t="s">
        <v>29</v>
      </c>
      <c r="E3" s="13">
        <v>263.33</v>
      </c>
      <c r="F3" s="14"/>
      <c r="G3" s="14"/>
      <c r="H3" s="14"/>
      <c r="I3" s="14"/>
    </row>
    <row r="4" spans="1:9" ht="15" x14ac:dyDescent="0.2">
      <c r="A4" s="10">
        <v>37077</v>
      </c>
      <c r="B4" s="11" t="s">
        <v>30</v>
      </c>
      <c r="C4" s="11">
        <v>986</v>
      </c>
      <c r="D4" s="12" t="s">
        <v>31</v>
      </c>
      <c r="E4" s="13">
        <v>242.6</v>
      </c>
      <c r="F4" s="14"/>
      <c r="G4" s="14"/>
      <c r="H4" s="14"/>
      <c r="I4" s="14"/>
    </row>
    <row r="5" spans="1:9" ht="15" x14ac:dyDescent="0.2">
      <c r="A5" s="10">
        <v>37078</v>
      </c>
      <c r="B5" s="11" t="s">
        <v>32</v>
      </c>
      <c r="C5" s="11">
        <v>345</v>
      </c>
      <c r="D5" s="12" t="s">
        <v>29</v>
      </c>
      <c r="E5" s="13">
        <v>423.5</v>
      </c>
      <c r="F5" s="14"/>
      <c r="G5" s="14"/>
      <c r="H5" s="14"/>
      <c r="I5" s="14"/>
    </row>
    <row r="6" spans="1:9" ht="15" x14ac:dyDescent="0.2">
      <c r="A6" s="10">
        <v>37082</v>
      </c>
      <c r="B6" s="11" t="s">
        <v>33</v>
      </c>
      <c r="C6" s="11">
        <v>944</v>
      </c>
      <c r="D6" s="12" t="s">
        <v>34</v>
      </c>
      <c r="E6" s="13">
        <v>862.06</v>
      </c>
      <c r="F6" s="14"/>
      <c r="G6" s="14"/>
      <c r="H6" s="14"/>
      <c r="I6" s="14"/>
    </row>
    <row r="7" spans="1:9" ht="15" x14ac:dyDescent="0.2">
      <c r="A7" s="10">
        <v>37086</v>
      </c>
      <c r="B7" s="11" t="s">
        <v>35</v>
      </c>
      <c r="C7" s="11">
        <v>226</v>
      </c>
      <c r="D7" s="12" t="s">
        <v>29</v>
      </c>
      <c r="E7" s="13">
        <v>547.99</v>
      </c>
      <c r="F7" s="14"/>
      <c r="G7" s="14"/>
      <c r="H7" s="14"/>
      <c r="I7" s="14"/>
    </row>
    <row r="8" spans="1:9" ht="15" x14ac:dyDescent="0.2">
      <c r="A8" s="10">
        <v>37090</v>
      </c>
      <c r="B8" s="11" t="s">
        <v>36</v>
      </c>
      <c r="C8" s="11">
        <v>373</v>
      </c>
      <c r="D8" s="12" t="s">
        <v>31</v>
      </c>
      <c r="E8" s="13">
        <v>71.84</v>
      </c>
      <c r="F8" s="14"/>
      <c r="G8" s="14"/>
      <c r="H8" s="14"/>
      <c r="I8" s="14"/>
    </row>
    <row r="9" spans="1:9" ht="15" x14ac:dyDescent="0.2">
      <c r="A9" s="10">
        <v>37092</v>
      </c>
      <c r="B9" s="11" t="s">
        <v>37</v>
      </c>
      <c r="C9" s="11">
        <v>495</v>
      </c>
      <c r="D9" s="12" t="s">
        <v>34</v>
      </c>
      <c r="E9" s="13">
        <v>820.47</v>
      </c>
      <c r="F9" s="14"/>
      <c r="G9" s="14"/>
      <c r="H9" s="14"/>
      <c r="I9" s="14"/>
    </row>
    <row r="10" spans="1:9" ht="15" x14ac:dyDescent="0.2">
      <c r="A10" s="10">
        <v>37093</v>
      </c>
      <c r="B10" s="11" t="s">
        <v>38</v>
      </c>
      <c r="C10" s="11">
        <v>373</v>
      </c>
      <c r="D10" s="12" t="s">
        <v>29</v>
      </c>
      <c r="E10" s="13">
        <v>64.89</v>
      </c>
      <c r="F10" s="14"/>
      <c r="G10" s="14"/>
      <c r="H10" s="14"/>
      <c r="I10" s="14"/>
    </row>
    <row r="11" spans="1:9" ht="15" x14ac:dyDescent="0.2">
      <c r="A11" s="10">
        <v>37097</v>
      </c>
      <c r="B11" s="11" t="s">
        <v>39</v>
      </c>
      <c r="C11" s="11">
        <v>823</v>
      </c>
      <c r="D11" s="12" t="s">
        <v>34</v>
      </c>
      <c r="E11" s="13">
        <v>512.25</v>
      </c>
      <c r="F11" s="14"/>
      <c r="G11" s="14"/>
      <c r="H11" s="14"/>
      <c r="I11" s="14"/>
    </row>
    <row r="12" spans="1:9" ht="15" x14ac:dyDescent="0.2">
      <c r="A12" s="10">
        <v>37100</v>
      </c>
      <c r="B12" s="11" t="s">
        <v>40</v>
      </c>
      <c r="C12" s="11">
        <v>334</v>
      </c>
      <c r="D12" s="12" t="s">
        <v>34</v>
      </c>
      <c r="E12" s="13">
        <v>91.91</v>
      </c>
      <c r="F12" s="14"/>
      <c r="G12" s="14"/>
      <c r="H12" s="14"/>
      <c r="I12" s="14"/>
    </row>
    <row r="13" spans="1:9" ht="15" x14ac:dyDescent="0.2">
      <c r="A13" s="10">
        <v>37103</v>
      </c>
      <c r="B13" s="11" t="s">
        <v>41</v>
      </c>
      <c r="C13" s="11">
        <v>780</v>
      </c>
      <c r="D13" s="12" t="s">
        <v>34</v>
      </c>
      <c r="E13" s="13">
        <v>923.43</v>
      </c>
      <c r="F13" s="14"/>
      <c r="G13" s="14"/>
      <c r="H13" s="14"/>
      <c r="I13" s="14"/>
    </row>
    <row r="14" spans="1:9" ht="15" x14ac:dyDescent="0.2">
      <c r="A14" s="14"/>
      <c r="B14" s="14"/>
      <c r="C14" s="14"/>
      <c r="D14" s="14"/>
      <c r="E14" s="13"/>
      <c r="F14" s="14"/>
      <c r="G14" s="14"/>
      <c r="H14" s="14"/>
      <c r="I14" s="1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8"/>
  <sheetViews>
    <sheetView workbookViewId="0">
      <selection activeCell="O20" sqref="O20"/>
    </sheetView>
  </sheetViews>
  <sheetFormatPr defaultRowHeight="12.75" x14ac:dyDescent="0.2"/>
  <cols>
    <col min="1" max="1" width="16.5703125" customWidth="1"/>
    <col min="2" max="2" width="13.5703125" bestFit="1" customWidth="1"/>
    <col min="3" max="3" width="16.5703125" bestFit="1" customWidth="1"/>
    <col min="4" max="4" width="12" bestFit="1" customWidth="1"/>
    <col min="5" max="5" width="11.7109375" bestFit="1" customWidth="1"/>
    <col min="7" max="7" width="11.28515625" bestFit="1" customWidth="1"/>
    <col min="8" max="8" width="12.85546875" bestFit="1" customWidth="1"/>
  </cols>
  <sheetData>
    <row r="1" spans="1:13" ht="15.75" x14ac:dyDescent="0.25">
      <c r="A1" s="5" t="s">
        <v>15</v>
      </c>
      <c r="B1" s="7"/>
      <c r="C1" s="7"/>
      <c r="D1" s="7"/>
      <c r="E1" s="7" t="s">
        <v>16</v>
      </c>
      <c r="F1" s="8"/>
      <c r="G1" s="8"/>
      <c r="H1" s="9" t="s">
        <v>17</v>
      </c>
      <c r="I1" s="9" t="s">
        <v>18</v>
      </c>
      <c r="J1" s="14"/>
      <c r="K1" s="14"/>
      <c r="L1" s="14"/>
      <c r="M1" s="14"/>
    </row>
    <row r="2" spans="1:13" ht="15.75" x14ac:dyDescent="0.25">
      <c r="A2" s="9" t="s">
        <v>19</v>
      </c>
      <c r="B2" s="7" t="s">
        <v>20</v>
      </c>
      <c r="C2" s="9" t="s">
        <v>21</v>
      </c>
      <c r="D2" s="7" t="s">
        <v>22</v>
      </c>
      <c r="E2" s="7" t="s">
        <v>23</v>
      </c>
      <c r="F2" s="9" t="s">
        <v>24</v>
      </c>
      <c r="G2" s="9" t="s">
        <v>25</v>
      </c>
      <c r="H2" s="5" t="s">
        <v>26</v>
      </c>
      <c r="I2" s="9" t="s">
        <v>27</v>
      </c>
      <c r="J2" s="14"/>
      <c r="K2" s="14"/>
      <c r="L2" s="14"/>
      <c r="M2" s="14"/>
    </row>
    <row r="3" spans="1:13" ht="15" x14ac:dyDescent="0.2">
      <c r="A3" s="10">
        <v>37075</v>
      </c>
      <c r="B3" s="11" t="s">
        <v>28</v>
      </c>
      <c r="C3" s="11">
        <v>373</v>
      </c>
      <c r="D3" s="12" t="s">
        <v>29</v>
      </c>
      <c r="E3" s="13">
        <v>263.33</v>
      </c>
      <c r="F3" s="14">
        <f>IF(D3="A",E3,"")</f>
        <v>263.33</v>
      </c>
      <c r="G3" s="14">
        <f t="shared" ref="G3:G13" si="0">IF(C3=373,E3,0)</f>
        <v>263.33</v>
      </c>
      <c r="H3" s="14">
        <f>IF(AND(D3="A",C3=373),E3,0)</f>
        <v>263.33</v>
      </c>
      <c r="I3" s="14">
        <f>IF(OR(D3="A",C3=373),E3,"")</f>
        <v>263.33</v>
      </c>
      <c r="J3" s="14"/>
      <c r="K3" s="14"/>
      <c r="L3" s="14"/>
      <c r="M3" s="14"/>
    </row>
    <row r="4" spans="1:13" ht="15" x14ac:dyDescent="0.2">
      <c r="A4" s="10">
        <v>37077</v>
      </c>
      <c r="B4" s="11" t="s">
        <v>30</v>
      </c>
      <c r="C4" s="11">
        <v>986</v>
      </c>
      <c r="D4" s="12" t="s">
        <v>31</v>
      </c>
      <c r="E4" s="13">
        <v>242.6</v>
      </c>
      <c r="F4" s="14" t="str">
        <f t="shared" ref="F4:F13" si="1">IF(D4="A",E4,"")</f>
        <v/>
      </c>
      <c r="G4" s="14">
        <f t="shared" si="0"/>
        <v>0</v>
      </c>
      <c r="H4" s="14">
        <f t="shared" ref="H4:H14" si="2">IF(AND(D4="A",C4=373),E4,0)</f>
        <v>0</v>
      </c>
      <c r="I4" s="14" t="str">
        <f t="shared" ref="I4:I13" si="3">IF(OR(D4="A",C4=373),E4,"")</f>
        <v/>
      </c>
      <c r="J4" s="14"/>
      <c r="K4" s="14"/>
      <c r="L4" s="14"/>
      <c r="M4" s="14"/>
    </row>
    <row r="5" spans="1:13" ht="15" x14ac:dyDescent="0.2">
      <c r="A5" s="10">
        <v>37078</v>
      </c>
      <c r="B5" s="11" t="s">
        <v>32</v>
      </c>
      <c r="C5" s="11">
        <v>345</v>
      </c>
      <c r="D5" s="12" t="s">
        <v>29</v>
      </c>
      <c r="E5" s="13">
        <v>423.5</v>
      </c>
      <c r="F5" s="14">
        <f t="shared" si="1"/>
        <v>423.5</v>
      </c>
      <c r="G5" s="14">
        <f t="shared" si="0"/>
        <v>0</v>
      </c>
      <c r="H5" s="14">
        <f t="shared" si="2"/>
        <v>0</v>
      </c>
      <c r="I5" s="14">
        <f t="shared" si="3"/>
        <v>423.5</v>
      </c>
      <c r="J5" s="14"/>
      <c r="K5" s="14"/>
      <c r="L5" s="14"/>
      <c r="M5" s="14"/>
    </row>
    <row r="6" spans="1:13" ht="15" x14ac:dyDescent="0.2">
      <c r="A6" s="10">
        <v>37082</v>
      </c>
      <c r="B6" s="11" t="s">
        <v>33</v>
      </c>
      <c r="C6" s="11">
        <v>944</v>
      </c>
      <c r="D6" s="12" t="s">
        <v>34</v>
      </c>
      <c r="E6" s="13">
        <v>862.06</v>
      </c>
      <c r="F6" s="14" t="str">
        <f t="shared" si="1"/>
        <v/>
      </c>
      <c r="G6" s="14">
        <f t="shared" si="0"/>
        <v>0</v>
      </c>
      <c r="H6" s="14">
        <f t="shared" si="2"/>
        <v>0</v>
      </c>
      <c r="I6" s="14" t="str">
        <f t="shared" si="3"/>
        <v/>
      </c>
      <c r="J6" s="14"/>
      <c r="K6" s="14"/>
      <c r="L6" s="14"/>
      <c r="M6" s="14"/>
    </row>
    <row r="7" spans="1:13" ht="15" x14ac:dyDescent="0.2">
      <c r="A7" s="10">
        <v>37086</v>
      </c>
      <c r="B7" s="11" t="s">
        <v>35</v>
      </c>
      <c r="C7" s="11">
        <v>226</v>
      </c>
      <c r="D7" s="12" t="s">
        <v>29</v>
      </c>
      <c r="E7" s="13">
        <v>547.99</v>
      </c>
      <c r="F7" s="14">
        <f t="shared" si="1"/>
        <v>547.99</v>
      </c>
      <c r="G7" s="14">
        <f t="shared" si="0"/>
        <v>0</v>
      </c>
      <c r="H7" s="14">
        <f t="shared" si="2"/>
        <v>0</v>
      </c>
      <c r="I7" s="14">
        <f t="shared" si="3"/>
        <v>547.99</v>
      </c>
      <c r="J7" s="14"/>
      <c r="K7" s="14"/>
      <c r="L7" s="14"/>
      <c r="M7" s="14"/>
    </row>
    <row r="8" spans="1:13" ht="15" x14ac:dyDescent="0.2">
      <c r="A8" s="10">
        <v>37090</v>
      </c>
      <c r="B8" s="11" t="s">
        <v>36</v>
      </c>
      <c r="C8" s="11">
        <v>373</v>
      </c>
      <c r="D8" s="12" t="s">
        <v>31</v>
      </c>
      <c r="E8" s="13">
        <v>71.84</v>
      </c>
      <c r="F8" s="14" t="str">
        <f t="shared" si="1"/>
        <v/>
      </c>
      <c r="G8" s="14">
        <f t="shared" si="0"/>
        <v>71.84</v>
      </c>
      <c r="H8" s="14">
        <f t="shared" si="2"/>
        <v>0</v>
      </c>
      <c r="I8" s="14">
        <f t="shared" si="3"/>
        <v>71.84</v>
      </c>
      <c r="J8" s="14"/>
      <c r="K8" s="14"/>
      <c r="L8" s="14"/>
      <c r="M8" s="14"/>
    </row>
    <row r="9" spans="1:13" ht="15" x14ac:dyDescent="0.2">
      <c r="A9" s="10">
        <v>37092</v>
      </c>
      <c r="B9" s="11" t="s">
        <v>37</v>
      </c>
      <c r="C9" s="11">
        <v>495</v>
      </c>
      <c r="D9" s="12" t="s">
        <v>34</v>
      </c>
      <c r="E9" s="13">
        <v>820.47</v>
      </c>
      <c r="F9" s="14" t="str">
        <f t="shared" si="1"/>
        <v/>
      </c>
      <c r="G9" s="14">
        <f t="shared" si="0"/>
        <v>0</v>
      </c>
      <c r="H9" s="14">
        <f t="shared" si="2"/>
        <v>0</v>
      </c>
      <c r="I9" s="14" t="str">
        <f t="shared" si="3"/>
        <v/>
      </c>
      <c r="J9" s="14"/>
      <c r="K9" s="14"/>
      <c r="L9" s="14"/>
      <c r="M9" s="14"/>
    </row>
    <row r="10" spans="1:13" ht="15" x14ac:dyDescent="0.2">
      <c r="A10" s="10">
        <v>37093</v>
      </c>
      <c r="B10" s="11" t="s">
        <v>38</v>
      </c>
      <c r="C10" s="11">
        <v>373</v>
      </c>
      <c r="D10" s="12" t="s">
        <v>29</v>
      </c>
      <c r="E10" s="13">
        <v>64.89</v>
      </c>
      <c r="F10" s="14">
        <f t="shared" si="1"/>
        <v>64.89</v>
      </c>
      <c r="G10" s="14">
        <f t="shared" si="0"/>
        <v>64.89</v>
      </c>
      <c r="H10" s="14">
        <f t="shared" si="2"/>
        <v>64.89</v>
      </c>
      <c r="I10" s="14">
        <f t="shared" si="3"/>
        <v>64.89</v>
      </c>
      <c r="J10" s="14"/>
      <c r="K10" s="14"/>
      <c r="L10" s="14"/>
      <c r="M10" s="14"/>
    </row>
    <row r="11" spans="1:13" ht="15" x14ac:dyDescent="0.2">
      <c r="A11" s="10">
        <v>37097</v>
      </c>
      <c r="B11" s="11" t="s">
        <v>39</v>
      </c>
      <c r="C11" s="11">
        <v>823</v>
      </c>
      <c r="D11" s="12" t="s">
        <v>34</v>
      </c>
      <c r="E11" s="13">
        <v>512.25</v>
      </c>
      <c r="F11" s="14" t="str">
        <f t="shared" si="1"/>
        <v/>
      </c>
      <c r="G11" s="14">
        <f t="shared" si="0"/>
        <v>0</v>
      </c>
      <c r="H11" s="14">
        <f t="shared" si="2"/>
        <v>0</v>
      </c>
      <c r="I11" s="14" t="str">
        <f t="shared" si="3"/>
        <v/>
      </c>
      <c r="J11" s="14"/>
      <c r="K11" s="14"/>
      <c r="L11" s="14"/>
      <c r="M11" s="14"/>
    </row>
    <row r="12" spans="1:13" ht="15" x14ac:dyDescent="0.2">
      <c r="A12" s="10">
        <v>37100</v>
      </c>
      <c r="B12" s="11" t="s">
        <v>40</v>
      </c>
      <c r="C12" s="11">
        <v>334</v>
      </c>
      <c r="D12" s="12" t="s">
        <v>34</v>
      </c>
      <c r="E12" s="13">
        <v>91.91</v>
      </c>
      <c r="F12" s="14" t="str">
        <f t="shared" si="1"/>
        <v/>
      </c>
      <c r="G12" s="14">
        <f t="shared" si="0"/>
        <v>0</v>
      </c>
      <c r="H12" s="14">
        <f t="shared" si="2"/>
        <v>0</v>
      </c>
      <c r="I12" s="14" t="str">
        <f t="shared" si="3"/>
        <v/>
      </c>
      <c r="J12" s="14"/>
      <c r="K12" s="14"/>
      <c r="L12" s="14"/>
      <c r="M12" s="14"/>
    </row>
    <row r="13" spans="1:13" ht="15" x14ac:dyDescent="0.2">
      <c r="A13" s="10">
        <v>37103</v>
      </c>
      <c r="B13" s="11" t="s">
        <v>41</v>
      </c>
      <c r="C13" s="11">
        <v>780</v>
      </c>
      <c r="D13" s="12" t="s">
        <v>34</v>
      </c>
      <c r="E13" s="13">
        <v>923.43</v>
      </c>
      <c r="F13" s="14" t="str">
        <f t="shared" si="1"/>
        <v/>
      </c>
      <c r="G13" s="14">
        <f t="shared" si="0"/>
        <v>0</v>
      </c>
      <c r="H13" s="14">
        <f t="shared" si="2"/>
        <v>0</v>
      </c>
      <c r="I13" s="14" t="str">
        <f t="shared" si="3"/>
        <v/>
      </c>
      <c r="J13" s="14"/>
      <c r="K13" s="14"/>
      <c r="L13" s="14"/>
      <c r="M13" s="14"/>
    </row>
    <row r="14" spans="1:13" ht="15" x14ac:dyDescent="0.2">
      <c r="A14" s="10"/>
      <c r="B14" s="11"/>
      <c r="C14" s="11"/>
      <c r="D14" s="15"/>
      <c r="E14" s="13"/>
      <c r="F14" s="14">
        <f>SUM(F3:F13)</f>
        <v>1299.71</v>
      </c>
      <c r="G14" s="14">
        <f>SUM(G3:G13)</f>
        <v>400.05999999999995</v>
      </c>
      <c r="H14" s="14">
        <f t="shared" si="2"/>
        <v>0</v>
      </c>
      <c r="I14" s="14"/>
      <c r="J14" s="14"/>
      <c r="K14" s="14"/>
      <c r="L14" s="14"/>
      <c r="M14" s="14"/>
    </row>
    <row r="15" spans="1:13" ht="15" x14ac:dyDescent="0.2">
      <c r="A15" s="14"/>
      <c r="B15" s="14"/>
      <c r="C15" s="14"/>
      <c r="D15" s="8"/>
      <c r="E15" s="13"/>
      <c r="F15" s="14"/>
      <c r="G15" s="14"/>
      <c r="H15" s="14"/>
      <c r="I15" s="14"/>
      <c r="J15" s="14"/>
      <c r="K15" s="14"/>
      <c r="L15" s="14"/>
      <c r="M15" s="14"/>
    </row>
    <row r="16" spans="1:13" ht="15" x14ac:dyDescent="0.2">
      <c r="A16" s="14" t="s">
        <v>42</v>
      </c>
      <c r="B16" s="14">
        <v>2</v>
      </c>
      <c r="C16" s="14"/>
      <c r="D16" s="8" t="s">
        <v>43</v>
      </c>
      <c r="E16" s="13">
        <f>SUMIF(D3:D13,"C",E3:E13)</f>
        <v>3210.1199999999994</v>
      </c>
      <c r="F16" s="14"/>
      <c r="G16" s="14"/>
      <c r="H16" s="14"/>
      <c r="I16" s="14"/>
      <c r="J16" s="14"/>
      <c r="K16" s="14"/>
      <c r="L16" s="14"/>
      <c r="M16" s="14"/>
    </row>
    <row r="17" spans="1:13" ht="15" x14ac:dyDescent="0.2">
      <c r="A17" s="14" t="s">
        <v>44</v>
      </c>
      <c r="B17" s="14">
        <v>5</v>
      </c>
      <c r="C17" s="14"/>
      <c r="D17" s="8"/>
      <c r="E17" s="13"/>
      <c r="F17" s="14"/>
      <c r="G17" s="14"/>
      <c r="H17" s="14"/>
      <c r="I17" s="14"/>
      <c r="J17" s="14"/>
      <c r="K17" s="14"/>
      <c r="L17" s="14"/>
      <c r="M17" s="14"/>
    </row>
    <row r="18" spans="1:13" ht="15" x14ac:dyDescent="0.2">
      <c r="A18" s="8" t="s">
        <v>45</v>
      </c>
      <c r="B18" s="14">
        <f>INDEX(A3:E13,B16,B17)</f>
        <v>242.6</v>
      </c>
      <c r="C18" s="14"/>
      <c r="D18" s="14"/>
      <c r="E18" s="14"/>
      <c r="F18" s="14"/>
      <c r="G18" s="14"/>
      <c r="H18" s="14"/>
      <c r="I18" s="14"/>
      <c r="J18" s="14"/>
      <c r="K18" s="14"/>
      <c r="L18" s="14"/>
      <c r="M18" s="14"/>
    </row>
    <row r="19" spans="1:13" ht="15" x14ac:dyDescent="0.2">
      <c r="A19" s="14"/>
      <c r="B19" s="14"/>
      <c r="C19" s="14"/>
      <c r="D19" s="8"/>
      <c r="E19" s="14"/>
      <c r="F19" s="14"/>
      <c r="G19" s="14"/>
      <c r="H19" s="14"/>
      <c r="I19" s="14"/>
      <c r="J19" s="14"/>
      <c r="K19" s="14"/>
      <c r="L19" s="14"/>
      <c r="M19" s="14"/>
    </row>
    <row r="20" spans="1:13" ht="15" x14ac:dyDescent="0.2">
      <c r="A20" s="14" t="s">
        <v>46</v>
      </c>
      <c r="B20" s="10" t="str">
        <f>B7</f>
        <v>07 131</v>
      </c>
      <c r="C20" s="14"/>
      <c r="D20" s="14"/>
      <c r="E20" s="14"/>
      <c r="F20" s="14"/>
      <c r="G20" s="14"/>
      <c r="H20" s="14"/>
      <c r="I20" s="14"/>
      <c r="J20" s="14"/>
      <c r="K20" s="14"/>
      <c r="L20" s="14"/>
      <c r="M20" s="14"/>
    </row>
    <row r="21" spans="1:13" ht="15" x14ac:dyDescent="0.2">
      <c r="A21" s="14" t="s">
        <v>47</v>
      </c>
      <c r="B21" s="14">
        <f>VLOOKUP(B20,B3:E13,4,FALSE)</f>
        <v>547.99</v>
      </c>
      <c r="C21" s="14"/>
      <c r="D21" s="14"/>
      <c r="E21" s="14"/>
      <c r="F21" s="14"/>
      <c r="G21" s="14"/>
      <c r="H21" s="14"/>
      <c r="I21" s="14"/>
      <c r="J21" s="14"/>
      <c r="K21" s="14"/>
      <c r="L21" s="14"/>
      <c r="M21" s="14"/>
    </row>
    <row r="22" spans="1:13" ht="15" x14ac:dyDescent="0.2">
      <c r="A22" s="14"/>
      <c r="B22" s="14"/>
      <c r="C22" s="14"/>
      <c r="D22" s="14"/>
      <c r="E22" s="14"/>
      <c r="F22" s="14"/>
      <c r="G22" s="14"/>
      <c r="H22" s="14"/>
      <c r="I22" s="14"/>
      <c r="J22" s="14"/>
      <c r="K22" s="14"/>
      <c r="L22" s="14"/>
      <c r="M22" s="14"/>
    </row>
    <row r="23" spans="1:13" ht="15" x14ac:dyDescent="0.2">
      <c r="A23" s="14"/>
      <c r="B23" s="14"/>
      <c r="C23" s="14"/>
      <c r="D23" s="14"/>
      <c r="E23" s="14"/>
      <c r="F23" s="14"/>
      <c r="G23" s="14"/>
      <c r="H23" s="14"/>
      <c r="I23" s="14"/>
      <c r="J23" s="14"/>
      <c r="K23" s="14"/>
      <c r="L23" s="14"/>
      <c r="M23" s="14"/>
    </row>
    <row r="24" spans="1:13" ht="15" x14ac:dyDescent="0.2">
      <c r="A24" s="14"/>
      <c r="B24" s="14"/>
      <c r="C24" s="14"/>
      <c r="D24" s="14"/>
      <c r="E24" s="14"/>
      <c r="F24" s="14"/>
      <c r="G24" s="14"/>
      <c r="H24" s="14"/>
      <c r="I24" s="14"/>
      <c r="J24" s="14"/>
      <c r="K24" s="14"/>
      <c r="L24" s="14"/>
      <c r="M24" s="14"/>
    </row>
    <row r="25" spans="1:13" ht="15" x14ac:dyDescent="0.2">
      <c r="A25" s="14"/>
      <c r="B25" s="14"/>
      <c r="C25" s="14"/>
      <c r="D25" s="16"/>
      <c r="E25" s="14"/>
      <c r="F25" s="14"/>
      <c r="G25" s="14"/>
      <c r="H25" s="14"/>
      <c r="I25" s="14"/>
      <c r="J25" s="14"/>
      <c r="K25" s="14"/>
      <c r="L25" s="14"/>
      <c r="M25" s="14"/>
    </row>
    <row r="26" spans="1:13" ht="15" x14ac:dyDescent="0.2">
      <c r="A26" s="14"/>
      <c r="B26" s="14"/>
      <c r="C26" s="14"/>
      <c r="D26" s="16"/>
      <c r="E26" s="14"/>
      <c r="F26" s="14"/>
      <c r="G26" s="14"/>
      <c r="H26" s="14"/>
      <c r="I26" s="14"/>
      <c r="J26" s="14"/>
      <c r="K26" s="14"/>
      <c r="L26" s="14"/>
      <c r="M26" s="14"/>
    </row>
    <row r="27" spans="1:13" ht="15" x14ac:dyDescent="0.2">
      <c r="A27" s="14"/>
      <c r="B27" s="14"/>
      <c r="C27" s="14"/>
      <c r="D27" s="16"/>
      <c r="E27" s="14"/>
      <c r="F27" s="14"/>
      <c r="G27" s="14"/>
      <c r="H27" s="14"/>
      <c r="I27" s="14"/>
      <c r="J27" s="14"/>
      <c r="K27" s="14"/>
      <c r="L27" s="14"/>
      <c r="M27" s="14"/>
    </row>
    <row r="28" spans="1:13" ht="15" x14ac:dyDescent="0.2">
      <c r="A28" s="14"/>
      <c r="B28" s="14"/>
      <c r="C28" s="14"/>
      <c r="D28" s="16"/>
      <c r="E28" s="14"/>
      <c r="F28" s="14"/>
      <c r="G28" s="14"/>
      <c r="H28" s="14"/>
      <c r="I28" s="14"/>
      <c r="J28" s="14"/>
      <c r="K28" s="14"/>
      <c r="L28" s="14"/>
      <c r="M28" s="14"/>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H27" sqref="H27"/>
    </sheetView>
  </sheetViews>
  <sheetFormatPr defaultRowHeight="12.75" x14ac:dyDescent="0.2"/>
  <cols>
    <col min="1" max="1" width="13.85546875" style="1" bestFit="1" customWidth="1"/>
    <col min="2" max="2" width="10.28515625" style="1" bestFit="1" customWidth="1"/>
    <col min="3" max="3" width="11.28515625" style="1" bestFit="1" customWidth="1"/>
    <col min="4" max="4" width="9.140625" style="1"/>
    <col min="5" max="5" width="14.140625" style="1" customWidth="1"/>
    <col min="6" max="6" width="10.28515625" style="1" bestFit="1" customWidth="1"/>
    <col min="7" max="16384" width="9.140625" style="1"/>
  </cols>
  <sheetData>
    <row r="1" spans="1:8" x14ac:dyDescent="0.2">
      <c r="B1" s="1" t="s">
        <v>8</v>
      </c>
      <c r="C1" s="1" t="s">
        <v>3</v>
      </c>
    </row>
    <row r="2" spans="1:8" x14ac:dyDescent="0.2">
      <c r="A2" s="1" t="s">
        <v>0</v>
      </c>
      <c r="B2" s="1">
        <v>500</v>
      </c>
      <c r="C2" s="2">
        <v>3</v>
      </c>
      <c r="D2" s="1" t="s">
        <v>4</v>
      </c>
    </row>
    <row r="3" spans="1:8" x14ac:dyDescent="0.2">
      <c r="A3" s="1" t="s">
        <v>1</v>
      </c>
      <c r="B3" s="1">
        <v>1200</v>
      </c>
      <c r="C3" s="2">
        <v>2.7</v>
      </c>
      <c r="D3" s="1" t="s">
        <v>5</v>
      </c>
    </row>
    <row r="4" spans="1:8" x14ac:dyDescent="0.2">
      <c r="A4" s="1" t="s">
        <v>2</v>
      </c>
      <c r="B4" s="1">
        <v>2000</v>
      </c>
      <c r="C4" s="2">
        <v>2.2999999999999998</v>
      </c>
      <c r="D4" s="1" t="s">
        <v>6</v>
      </c>
    </row>
    <row r="5" spans="1:8" x14ac:dyDescent="0.2">
      <c r="C5" s="2">
        <v>2</v>
      </c>
      <c r="D5" s="1" t="s">
        <v>7</v>
      </c>
    </row>
    <row r="8" spans="1:8" x14ac:dyDescent="0.2">
      <c r="A8" s="1" t="s">
        <v>9</v>
      </c>
      <c r="B8" s="1" t="s">
        <v>10</v>
      </c>
      <c r="C8" s="1" t="s">
        <v>11</v>
      </c>
    </row>
    <row r="9" spans="1:8" x14ac:dyDescent="0.2">
      <c r="A9" s="1">
        <v>450</v>
      </c>
      <c r="B9" s="2">
        <f>IF(A9&lt;=_cut1,price1*A9,IF(A9&lt;=_cut2,price2*A9,IF(A9&lt;=_cut3,price3*A9,price4*A9)))</f>
        <v>1350</v>
      </c>
      <c r="C9" s="3">
        <f>B9/A9</f>
        <v>3</v>
      </c>
    </row>
    <row r="10" spans="1:8" x14ac:dyDescent="0.2">
      <c r="A10" s="1">
        <v>900</v>
      </c>
      <c r="B10" s="2">
        <f>IF(A10&lt;=_cut1,price1*A10,IF(A10&lt;=_cut2,price2*A10,IF(A10&lt;=_cut3,price3*A10,price4*A10)))</f>
        <v>2430</v>
      </c>
      <c r="C10" s="3">
        <f>B10/A10</f>
        <v>2.7</v>
      </c>
    </row>
    <row r="11" spans="1:8" x14ac:dyDescent="0.2">
      <c r="A11" s="1">
        <v>1450</v>
      </c>
      <c r="B11" s="2">
        <f>IF(A11&lt;=_cut1,price1*A11,IF(A11&lt;=_cut2,price2*A11,IF(A11&lt;=_cut3,price3*A11,price4*A11)))</f>
        <v>3334.9999999999995</v>
      </c>
      <c r="C11" s="3">
        <f>B11/A11</f>
        <v>2.2999999999999998</v>
      </c>
    </row>
    <row r="12" spans="1:8" x14ac:dyDescent="0.2">
      <c r="A12" s="1">
        <v>2100</v>
      </c>
      <c r="B12" s="2">
        <f>IF(A12&lt;=_cut1,price1*A12,IF(A12&lt;=_cut2,price2*A12,IF(A12&lt;=_cut3,price3*A12,price4*A12)))</f>
        <v>4200</v>
      </c>
      <c r="C12" s="3">
        <f>B12/A12</f>
        <v>2</v>
      </c>
    </row>
    <row r="14" spans="1:8" ht="15" x14ac:dyDescent="0.25">
      <c r="B14" s="4"/>
      <c r="C14" s="4"/>
      <c r="D14" s="4"/>
      <c r="E14" s="4"/>
      <c r="F14" s="4"/>
      <c r="G14" s="4"/>
      <c r="H14" s="4"/>
    </row>
  </sheetData>
  <phoneticPr fontId="2"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
  <sheetViews>
    <sheetView workbookViewId="0">
      <selection activeCell="D7" sqref="D7"/>
    </sheetView>
  </sheetViews>
  <sheetFormatPr defaultRowHeight="12.75" x14ac:dyDescent="0.2"/>
  <cols>
    <col min="1" max="1" width="9.140625" style="1"/>
    <col min="2" max="2" width="11.140625" style="1" bestFit="1" customWidth="1"/>
    <col min="3" max="3" width="7.7109375" style="1" customWidth="1"/>
    <col min="4" max="4" width="10.5703125" style="1" customWidth="1"/>
    <col min="5" max="16384" width="9.140625" style="1"/>
  </cols>
  <sheetData>
    <row r="2" spans="1:10" x14ac:dyDescent="0.2">
      <c r="A2" s="1" t="s">
        <v>13</v>
      </c>
    </row>
    <row r="4" spans="1:10" x14ac:dyDescent="0.2">
      <c r="A4" s="1" t="s">
        <v>14</v>
      </c>
      <c r="B4" s="1" t="s">
        <v>12</v>
      </c>
    </row>
    <row r="5" spans="1:10" ht="15" x14ac:dyDescent="0.25">
      <c r="A5" s="1">
        <v>3</v>
      </c>
      <c r="B5" s="1" t="str">
        <f>IF(OR(A5=2,A5=3,A5=12),"lose",IF(OR(A5=7,A5=11),"win","keep going"))</f>
        <v>lose</v>
      </c>
      <c r="D5" s="4"/>
      <c r="E5" s="4"/>
      <c r="F5" s="4"/>
      <c r="G5" s="4"/>
      <c r="H5" s="4"/>
      <c r="I5" s="4"/>
      <c r="J5" s="4"/>
    </row>
    <row r="6" spans="1:10" x14ac:dyDescent="0.2">
      <c r="A6" s="1">
        <v>7</v>
      </c>
      <c r="B6" s="1" t="str">
        <f>IF(OR(A6=2,A6=3,A6=12),"lose",IF(OR(A6=7,A6=11),"win","keep going"))</f>
        <v>win</v>
      </c>
    </row>
    <row r="7" spans="1:10" x14ac:dyDescent="0.2">
      <c r="A7" s="1">
        <v>9</v>
      </c>
      <c r="B7" s="1" t="str">
        <f>IF(OR(A7=2,A7=3,A7=12),"lose",IF(OR(A7=7,A7=11),"win","keep going"))</f>
        <v>keep going</v>
      </c>
    </row>
    <row r="8" spans="1:10" x14ac:dyDescent="0.2">
      <c r="A8" s="1">
        <v>2</v>
      </c>
    </row>
    <row r="9" spans="1:10" x14ac:dyDescent="0.2">
      <c r="A9" s="1">
        <v>5</v>
      </c>
    </row>
    <row r="10" spans="1:10" x14ac:dyDescent="0.2">
      <c r="A10" s="1">
        <v>11</v>
      </c>
    </row>
    <row r="11" spans="1:10" x14ac:dyDescent="0.2">
      <c r="A11" s="1">
        <v>8</v>
      </c>
    </row>
    <row r="12" spans="1:10" x14ac:dyDescent="0.2">
      <c r="A12" s="1">
        <v>1</v>
      </c>
    </row>
    <row r="13" spans="1:10" x14ac:dyDescent="0.2">
      <c r="A13" s="1">
        <v>12</v>
      </c>
    </row>
  </sheetData>
  <phoneticPr fontId="2"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Used_x0020_in_x0020_Chapter xmlns="d1607db4-bd3f-4f82-a312-bf7e283d0a6b">true</Used_x0020_in_x0020_Chapt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8E4BBD310ADB419B3C5F1ACE4D113D" ma:contentTypeVersion="1" ma:contentTypeDescription="Create a new document." ma:contentTypeScope="" ma:versionID="63e1bd94a874076348984a0131457edc">
  <xsd:schema xmlns:xsd="http://www.w3.org/2001/XMLSchema" xmlns:p="http://schemas.microsoft.com/office/2006/metadata/properties" xmlns:ns2="d1607db4-bd3f-4f82-a312-bf7e283d0a6b" targetNamespace="http://schemas.microsoft.com/office/2006/metadata/properties" ma:root="true" ma:fieldsID="7c9989741aedae2f07a76d9f40ef2a18" ns2:_="">
    <xsd:import namespace="d1607db4-bd3f-4f82-a312-bf7e283d0a6b"/>
    <xsd:element name="properties">
      <xsd:complexType>
        <xsd:sequence>
          <xsd:element name="documentManagement">
            <xsd:complexType>
              <xsd:all>
                <xsd:element ref="ns2:Used_x0020_in_x0020_Chapter" minOccurs="0"/>
              </xsd:all>
            </xsd:complexType>
          </xsd:element>
        </xsd:sequence>
      </xsd:complexType>
    </xsd:element>
  </xsd:schema>
  <xsd:schema xmlns:xsd="http://www.w3.org/2001/XMLSchema" xmlns:dms="http://schemas.microsoft.com/office/2006/documentManagement/types" targetNamespace="d1607db4-bd3f-4f82-a312-bf7e283d0a6b" elementFormDefault="qualified">
    <xsd:import namespace="http://schemas.microsoft.com/office/2006/documentManagement/types"/>
    <xsd:element name="Used_x0020_in_x0020_Chapter" ma:index="8" nillable="true" ma:displayName="Used in Chapter" ma:default="1" ma:internalName="Used_x0020_in_x0020_Chapt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A081161-4E61-4A76-BC02-EC29239F7EC1}">
  <ds:schemaRefs>
    <ds:schemaRef ds:uri="http://schemas.openxmlformats.org/package/2006/metadata/core-properties"/>
    <ds:schemaRef ds:uri="http://purl.org/dc/elements/1.1/"/>
    <ds:schemaRef ds:uri="http://schemas.microsoft.com/office/2006/documentManagement/types"/>
    <ds:schemaRef ds:uri="http://www.w3.org/XML/1998/namespace"/>
    <ds:schemaRef ds:uri="d1607db4-bd3f-4f82-a312-bf7e283d0a6b"/>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FE00072-F840-4BE8-853B-7511DDBAE738}">
  <ds:schemaRefs>
    <ds:schemaRef ds:uri="http://schemas.microsoft.com/sharepoint/v3/contenttype/forms"/>
  </ds:schemaRefs>
</ds:datastoreItem>
</file>

<file path=customXml/itemProps3.xml><?xml version="1.0" encoding="utf-8"?>
<ds:datastoreItem xmlns:ds="http://schemas.openxmlformats.org/officeDocument/2006/customXml" ds:itemID="{F068F53E-BDE6-4D58-990F-1A0D5A131E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607db4-bd3f-4f82-a312-bf7e283d0a6b"/>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PresentationFormat/>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ABC</vt:lpstr>
      <vt:lpstr>ABC Annotated</vt:lpstr>
      <vt:lpstr>Quantity Discount</vt:lpstr>
      <vt:lpstr>Craps</vt:lpstr>
      <vt:lpstr>_cut1</vt:lpstr>
      <vt:lpstr>_cut2</vt:lpstr>
      <vt:lpstr>_cut3</vt:lpstr>
      <vt:lpstr>cut1_</vt:lpstr>
      <vt:lpstr>cut2_</vt:lpstr>
      <vt:lpstr>price</vt:lpstr>
      <vt:lpstr>price1</vt:lpstr>
      <vt:lpstr>price2</vt:lpstr>
      <vt:lpstr>price3</vt:lpstr>
      <vt:lpstr>price4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Peggy</dc:creator>
  <cp:lastModifiedBy>peggy</cp:lastModifiedBy>
  <cp:revision/>
  <dcterms:created xsi:type="dcterms:W3CDTF">2006-12-25T19:28:19Z</dcterms:created>
  <dcterms:modified xsi:type="dcterms:W3CDTF">2012-08-22T01:27:09Z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0x010100AF8E4BBD310ADB419B3C5F1ACE4D113D</vt:lpwstr>
  </property>
</Properties>
</file>