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2"/>
  </bookViews>
  <sheets>
    <sheet name="Chart1" sheetId="1" r:id="rId1"/>
    <sheet name="Sheet3" sheetId="2" r:id="rId2"/>
    <sheet name="data" sheetId="3" r:id="rId3"/>
    <sheet name="Sheet2" sheetId="4" r:id="rId4"/>
  </sheets>
  <definedNames>
    <definedName name="CRITERIA" localSheetId="2">'data'!$C$26:$C$27</definedName>
  </definedNames>
  <calcPr fullCalcOnLoad="1"/>
  <pivotCaches>
    <pivotCache cacheId="3" r:id="rId5"/>
    <pivotCache cacheId="2" r:id="rId6"/>
  </pivotCaches>
</workbook>
</file>

<file path=xl/sharedStrings.xml><?xml version="1.0" encoding="utf-8"?>
<sst xmlns="http://schemas.openxmlformats.org/spreadsheetml/2006/main" count="97" uniqueCount="66">
  <si>
    <t>Last Name</t>
  </si>
  <si>
    <t>Date of Birth</t>
  </si>
  <si>
    <t>Date of Hire</t>
  </si>
  <si>
    <t>First Name</t>
  </si>
  <si>
    <t>Sex</t>
  </si>
  <si>
    <t>Salary</t>
  </si>
  <si>
    <t>Age</t>
  </si>
  <si>
    <t>White</t>
  </si>
  <si>
    <t>Connie</t>
  </si>
  <si>
    <t>F</t>
  </si>
  <si>
    <t>Jacks</t>
  </si>
  <si>
    <t>Kris</t>
  </si>
  <si>
    <t>M</t>
  </si>
  <si>
    <t>Falconer</t>
  </si>
  <si>
    <t>Charles</t>
  </si>
  <si>
    <t>Miller</t>
  </si>
  <si>
    <t>Zachary</t>
  </si>
  <si>
    <t>Dick</t>
  </si>
  <si>
    <t>Pall</t>
  </si>
  <si>
    <t>Davidson</t>
  </si>
  <si>
    <t>Paul</t>
  </si>
  <si>
    <t>Halvorson</t>
  </si>
  <si>
    <t>Monica</t>
  </si>
  <si>
    <t>Ford</t>
  </si>
  <si>
    <t>Hunter</t>
  </si>
  <si>
    <t>Gay</t>
  </si>
  <si>
    <t>Michael</t>
  </si>
  <si>
    <t>Neal</t>
  </si>
  <si>
    <t>Steve</t>
  </si>
  <si>
    <t>Edelhart</t>
  </si>
  <si>
    <t>Catherine</t>
  </si>
  <si>
    <t>Andrews</t>
  </si>
  <si>
    <t>Frances</t>
  </si>
  <si>
    <t>Lake</t>
  </si>
  <si>
    <t>Lisa</t>
  </si>
  <si>
    <t>Bach</t>
  </si>
  <si>
    <t>Shirley</t>
  </si>
  <si>
    <t>Gandet</t>
  </si>
  <si>
    <t>Debbie</t>
  </si>
  <si>
    <t>Valdezio</t>
  </si>
  <si>
    <t>Julia</t>
  </si>
  <si>
    <t>Kahn</t>
  </si>
  <si>
    <t>Bob</t>
  </si>
  <si>
    <t>Number of Males:</t>
  </si>
  <si>
    <t>Number of Females:</t>
  </si>
  <si>
    <t>Average Salary:</t>
  </si>
  <si>
    <t>Average Salary Males:</t>
  </si>
  <si>
    <t>Average Age:</t>
  </si>
  <si>
    <t>Total Salary:</t>
  </si>
  <si>
    <t>Average Salary Females:</t>
  </si>
  <si>
    <t>Total Employees</t>
  </si>
  <si>
    <t>&gt;=50000</t>
  </si>
  <si>
    <t>&gt;50</t>
  </si>
  <si>
    <t>Median Salary:</t>
  </si>
  <si>
    <t>Show Salaries &gt; Median</t>
  </si>
  <si>
    <t>Division</t>
  </si>
  <si>
    <t>East</t>
  </si>
  <si>
    <t>South</t>
  </si>
  <si>
    <t>North</t>
  </si>
  <si>
    <t xml:space="preserve">West </t>
  </si>
  <si>
    <t>Code</t>
  </si>
  <si>
    <t>Grand Total</t>
  </si>
  <si>
    <t>Department</t>
  </si>
  <si>
    <t>Count of Employees</t>
  </si>
  <si>
    <t>(All)</t>
  </si>
  <si>
    <t>Sum of Salary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</si>
</sst>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</numFmts>
  <fonts count="9">
    <font>
      <sz val="10"/>
      <name val="Arial"/>
      <family val="0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3" fontId="1" fillId="0" borderId="0" xfId="15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1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37" fontId="0" fillId="0" borderId="6" xfId="0" applyNumberFormat="1" applyBorder="1" applyAlignment="1">
      <alignment/>
    </xf>
    <xf numFmtId="3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[0]Sheet3!PivotTable1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163750</c:v>
              </c:pt>
              <c:pt idx="2">
                <c:v>112750</c:v>
              </c:pt>
              <c:pt idx="3">
                <c:v>51820</c:v>
              </c:pt>
            </c:numLit>
          </c:val>
        </c:ser>
        <c:ser>
          <c:idx val="1"/>
          <c:order val="1"/>
          <c:tx>
            <c:v>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198750</c:v>
              </c:pt>
              <c:pt idx="1">
                <c:v>127690</c:v>
              </c:pt>
              <c:pt idx="3">
                <c:v>92650</c:v>
              </c:pt>
            </c:numLit>
          </c:val>
        </c:ser>
        <c:axId val="27371646"/>
        <c:axId val="45018223"/>
      </c:barChart>
      <c:catAx>
        <c:axId val="2737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53050"/>
    <xdr:graphicFrame>
      <xdr:nvGraphicFramePr>
        <xdr:cNvPr id="1" name="Shape 1025"/>
        <xdr:cNvGraphicFramePr/>
      </xdr:nvGraphicFramePr>
      <xdr:xfrm>
        <a:off x="0" y="0"/>
        <a:ext cx="9715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9" sheet="data"/>
  </cacheSource>
  <cacheFields count="10">
    <cacheField name="Last Name">
      <sharedItems containsMixedTypes="0" count="17">
        <s v="White"/>
        <s v="Jacks"/>
        <s v="Falconer"/>
        <s v="Miller"/>
        <s v="Pall"/>
        <s v="Davidson"/>
        <s v="Halvorson"/>
        <s v="Ford"/>
        <s v="Gay"/>
        <s v="Neal"/>
        <s v="Edelhart"/>
        <s v="Andrews"/>
        <s v="Lake"/>
        <s v="Bach"/>
        <s v="Gandet"/>
        <s v="Valdezio"/>
        <s v="Kahn"/>
      </sharedItems>
    </cacheField>
    <cacheField name="First Name">
      <sharedItems containsMixedTypes="0" count="17">
        <s v="Connie"/>
        <s v="Kris"/>
        <s v="Charles"/>
        <s v="Zachary"/>
        <s v="Dick"/>
        <s v="Paul"/>
        <s v="Monica"/>
        <s v="Hunter"/>
        <s v="Michael"/>
        <s v="Steve"/>
        <s v="Catherine"/>
        <s v="Frances"/>
        <s v="Lisa"/>
        <s v="Shirley"/>
        <s v="Debbie"/>
        <s v="Julia"/>
        <s v="Bob"/>
      </sharedItems>
    </cacheField>
    <cacheField name="Date of Hire">
      <sharedItems containsSemiMixedTypes="0" containsNonDate="0" containsDate="1" containsString="0" containsMixedTypes="0" count="16">
        <d v="1974-05-16T00:00:00.000"/>
        <d v="1993-01-16T00:00:00.000"/>
        <d v="1981-10-23T00:00:00.000"/>
        <d v="1984-05-24T00:00:00.000"/>
        <d v="1988-11-03T00:00:00.000"/>
        <d v="1985-08-27T00:00:00.000"/>
        <d v="1993-04-20T00:00:00.000"/>
        <d v="1987-03-16T00:00:00.000"/>
        <d v="1985-08-09T00:00:00.000"/>
        <d v="1991-12-06T00:00:00.000"/>
        <d v="1983-12-08T00:00:00.000"/>
        <d v="1982-12-14T00:00:00.000"/>
        <d v="1987-12-14T00:00:00.000"/>
        <d v="1985-05-27T00:00:00.000"/>
        <d v="1992-04-01T00:00:00.000"/>
        <d v="1984-06-08T00:00:00.000"/>
      </sharedItems>
    </cacheField>
    <cacheField name="Date of Birth">
      <sharedItems containsSemiMixedTypes="0" containsNonDate="0" containsDate="1" containsString="0" containsMixedTypes="0" count="15">
        <d v="1949-03-15T00:00:00.000"/>
        <d v="1966-10-19T00:00:00.000"/>
        <d v="1951-04-24T00:00:00.000"/>
        <d v="1956-10-07T00:00:00.000"/>
        <d v="1941-10-27T00:00:00.000"/>
        <d v="1960-08-17T00:00:00.000"/>
        <d v="1961-06-26T00:00:00.000"/>
        <d v="1958-04-05T00:00:00.000"/>
        <d v="1952-09-15T00:00:00.000"/>
        <d v="1947-10-08T00:00:00.000"/>
        <d v="1958-03-22T00:00:00.000"/>
        <d v="1944-12-22T00:00:00.000"/>
        <d v="1943-01-23T00:00:00.000"/>
        <d v="1964-03-31T00:00:00.000"/>
        <d v="1950-11-23T00:00:00.000"/>
      </sharedItems>
    </cacheField>
    <cacheField name="Sex">
      <sharedItems containsMixedTypes="0" count="2">
        <s v="F"/>
        <s v="M"/>
      </sharedItems>
    </cacheField>
    <cacheField name="Salary">
      <sharedItems containsSemiMixedTypes="0" containsString="0" containsMixedTypes="0" containsNumber="1" containsInteger="1" count="17">
        <n v="32200"/>
        <n v="57300"/>
        <n v="49400"/>
        <n v="42000"/>
        <n v="33290"/>
        <n v="59950"/>
        <n v="36700"/>
        <n v="32700"/>
        <n v="45000"/>
        <n v="55300"/>
        <n v="33600"/>
        <n v="49200"/>
        <n v="31350"/>
        <n v="39250"/>
        <n v="54200"/>
        <n v="51820"/>
        <n v="44150"/>
      </sharedItems>
    </cacheField>
    <cacheField name="Age">
      <sharedItems containsSemiMixedTypes="0" containsString="0" containsMixedTypes="0" containsNumber="1" containsInteger="1" count="13">
        <n v="50"/>
        <n v="32"/>
        <n v="48"/>
        <n v="42"/>
        <n v="57"/>
        <n v="38"/>
        <n v="37"/>
        <n v="41"/>
        <n v="46"/>
        <n v="51"/>
        <n v="54"/>
        <n v="56"/>
        <n v="35"/>
      </sharedItems>
    </cacheField>
    <cacheField name="Code">
      <sharedItems containsSemiMixedTypes="0" containsString="0" containsMixedTypes="0" containsNumber="1" containsInteger="1" count="4">
        <n v="2"/>
        <n v="1"/>
        <n v="4"/>
        <n v="3"/>
      </sharedItems>
    </cacheField>
    <cacheField name="Division">
      <sharedItems containsMixedTypes="0" count="4">
        <s v="North"/>
        <s v="South"/>
        <s v="West "/>
        <s v="East"/>
      </sharedItems>
    </cacheField>
    <cacheField name="Department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9" sheet="data"/>
  </cacheSource>
  <cacheFields count="10">
    <cacheField name="Last Name">
      <sharedItems containsMixedTypes="0" count="17">
        <s v="White"/>
        <s v="Jacks"/>
        <s v="Falconer"/>
        <s v="Miller"/>
        <s v="Pall"/>
        <s v="Davidson"/>
        <s v="Halvorson"/>
        <s v="Ford"/>
        <s v="Gay"/>
        <s v="Neal"/>
        <s v="Edelhart"/>
        <s v="Andrews"/>
        <s v="Lake"/>
        <s v="Bach"/>
        <s v="Gandet"/>
        <s v="Valdezio"/>
        <s v="Kahn"/>
      </sharedItems>
    </cacheField>
    <cacheField name="First Name">
      <sharedItems containsMixedTypes="0" count="17">
        <s v="Connie"/>
        <s v="Kris"/>
        <s v="Charles"/>
        <s v="Zachary"/>
        <s v="Dick"/>
        <s v="Paul"/>
        <s v="Monica"/>
        <s v="Hunter"/>
        <s v="Michael"/>
        <s v="Steve"/>
        <s v="Catherine"/>
        <s v="Frances"/>
        <s v="Lisa"/>
        <s v="Shirley"/>
        <s v="Debbie"/>
        <s v="Julia"/>
        <s v="Bob"/>
      </sharedItems>
    </cacheField>
    <cacheField name="Date of Hire">
      <sharedItems containsSemiMixedTypes="0" containsNonDate="0" containsDate="1" containsString="0" containsMixedTypes="0" count="16">
        <d v="1974-05-16T00:00:00.000"/>
        <d v="1993-01-16T00:00:00.000"/>
        <d v="1981-10-23T00:00:00.000"/>
        <d v="1984-05-24T00:00:00.000"/>
        <d v="1988-11-03T00:00:00.000"/>
        <d v="1985-08-27T00:00:00.000"/>
        <d v="1993-04-20T00:00:00.000"/>
        <d v="1987-03-16T00:00:00.000"/>
        <d v="1985-08-09T00:00:00.000"/>
        <d v="1991-12-06T00:00:00.000"/>
        <d v="1983-12-08T00:00:00.000"/>
        <d v="1982-12-14T00:00:00.000"/>
        <d v="1987-12-14T00:00:00.000"/>
        <d v="1985-05-27T00:00:00.000"/>
        <d v="1992-04-01T00:00:00.000"/>
        <d v="1984-06-08T00:00:00.000"/>
      </sharedItems>
    </cacheField>
    <cacheField name="Date of Birth">
      <sharedItems containsSemiMixedTypes="0" containsNonDate="0" containsDate="1" containsString="0" containsMixedTypes="0" count="15">
        <d v="1949-03-15T00:00:00.000"/>
        <d v="1966-10-19T00:00:00.000"/>
        <d v="1951-04-24T00:00:00.000"/>
        <d v="1956-10-07T00:00:00.000"/>
        <d v="1941-10-27T00:00:00.000"/>
        <d v="1960-08-17T00:00:00.000"/>
        <d v="1961-06-26T00:00:00.000"/>
        <d v="1958-04-05T00:00:00.000"/>
        <d v="1952-09-15T00:00:00.000"/>
        <d v="1947-10-08T00:00:00.000"/>
        <d v="1958-03-22T00:00:00.000"/>
        <d v="1944-12-22T00:00:00.000"/>
        <d v="1943-01-23T00:00:00.000"/>
        <d v="1964-03-31T00:00:00.000"/>
        <d v="1950-11-23T00:00:00.000"/>
      </sharedItems>
    </cacheField>
    <cacheField name="Sex">
      <sharedItems containsMixedTypes="0" count="2">
        <s v="F"/>
        <s v="M"/>
      </sharedItems>
    </cacheField>
    <cacheField name="Salary">
      <sharedItems containsSemiMixedTypes="0" containsString="0" containsMixedTypes="0" containsNumber="1" containsInteger="1" count="17">
        <n v="32200"/>
        <n v="57300"/>
        <n v="49400"/>
        <n v="42000"/>
        <n v="33290"/>
        <n v="59950"/>
        <n v="36700"/>
        <n v="32700"/>
        <n v="45000"/>
        <n v="55300"/>
        <n v="33600"/>
        <n v="49200"/>
        <n v="31350"/>
        <n v="39250"/>
        <n v="54200"/>
        <n v="51820"/>
        <n v="44150"/>
      </sharedItems>
    </cacheField>
    <cacheField name="Age">
      <sharedItems containsSemiMixedTypes="0" containsString="0" containsMixedTypes="0" containsNumber="1" containsInteger="1" count="14">
        <n v="55"/>
        <n v="38"/>
        <n v="53"/>
        <n v="48"/>
        <n v="63"/>
        <n v="44"/>
        <n v="43"/>
        <n v="46"/>
        <n v="52"/>
        <n v="57"/>
        <n v="60"/>
        <n v="61"/>
        <n v="40"/>
        <n v="54"/>
      </sharedItems>
    </cacheField>
    <cacheField name="Code">
      <sharedItems containsSemiMixedTypes="0" containsString="0" containsMixedTypes="0" containsNumber="1" containsInteger="1" count="4">
        <n v="2"/>
        <n v="1"/>
        <n v="4"/>
        <n v="3"/>
      </sharedItems>
    </cacheField>
    <cacheField name="Division">
      <sharedItems containsMixedTypes="0" count="4">
        <s v="North"/>
        <s v="South"/>
        <s v="West "/>
        <s v="East"/>
      </sharedItems>
    </cacheField>
    <cacheField name="Department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" firstHeaderRow="1" firstDataRow="2" firstDataCol="1" rowPageCount="1" colPageCount="1"/>
  <pivotFields count="10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  <pivotField compact="0" outline="0" subtotalTop="0" showAll="0"/>
    <pivotField compact="0" outline="0" subtotalTop="0" showAll="0" numFmtId="37"/>
    <pivotField axis="axisPage" compact="0" outline="0" subtotalTop="0" showAll="0">
      <items count="5">
        <item x="3"/>
        <item x="0"/>
        <item x="1"/>
        <item x="2"/>
        <item t="default"/>
      </items>
    </pivotField>
    <pivotField axis="axisRow" compact="0" outline="0" subtotalTop="0" showAll="0" numFmtId="37">
      <items count="5">
        <item x="1"/>
        <item x="2"/>
        <item x="0"/>
        <item x="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8" hier="0"/>
  </pageFields>
  <dataFields count="1">
    <dataField name="Sum of Salary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F7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 numFmtId="168"/>
    <pivotField compact="0" outline="0" subtotalTop="0" showAll="0"/>
    <pivotField compact="0" outline="0" subtotalTop="0" showAll="0" numFmtId="37"/>
    <pivotField axis="axisRow" dataField="1" compact="0" outline="0" subtotalTop="0" showAll="0">
      <items count="5">
        <item x="3"/>
        <item x="0"/>
        <item x="1"/>
        <item x="2"/>
        <item t="default"/>
      </items>
    </pivotField>
    <pivotField axis="axisCol" compact="0" outline="0" subtotalTop="0" showAll="0" numFmtId="37">
      <items count="5">
        <item x="1"/>
        <item x="2"/>
        <item x="0"/>
        <item x="3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Count of Employees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00390625" style="0" customWidth="1"/>
    <col min="4" max="4" width="10.57421875" style="0" bestFit="1" customWidth="1"/>
    <col min="6" max="6" width="10.57421875" style="0" bestFit="1" customWidth="1"/>
  </cols>
  <sheetData>
    <row r="1" spans="1:2" ht="12.75">
      <c r="A1" s="24" t="s">
        <v>55</v>
      </c>
      <c r="B1" s="42" t="s">
        <v>64</v>
      </c>
    </row>
    <row r="3" spans="1:4" ht="12.75">
      <c r="A3" s="41" t="s">
        <v>65</v>
      </c>
      <c r="B3" s="41" t="s">
        <v>4</v>
      </c>
      <c r="C3" s="43"/>
      <c r="D3" s="44"/>
    </row>
    <row r="4" spans="1:4" ht="12.75">
      <c r="A4" s="41" t="s">
        <v>62</v>
      </c>
      <c r="B4" s="23" t="s">
        <v>9</v>
      </c>
      <c r="C4" s="25" t="s">
        <v>12</v>
      </c>
      <c r="D4" s="45" t="s">
        <v>61</v>
      </c>
    </row>
    <row r="5" spans="1:4" ht="12.75">
      <c r="A5" s="27">
        <v>1</v>
      </c>
      <c r="B5" s="30">
        <v>163750</v>
      </c>
      <c r="C5" s="31">
        <v>198750</v>
      </c>
      <c r="D5" s="32">
        <v>362500</v>
      </c>
    </row>
    <row r="6" spans="1:4" ht="12.75">
      <c r="A6" s="46">
        <v>2</v>
      </c>
      <c r="B6" s="34"/>
      <c r="C6" s="35">
        <v>127690</v>
      </c>
      <c r="D6" s="36">
        <v>127690</v>
      </c>
    </row>
    <row r="7" spans="1:4" ht="12.75">
      <c r="A7" s="46">
        <v>3</v>
      </c>
      <c r="B7" s="34">
        <v>112750</v>
      </c>
      <c r="C7" s="35"/>
      <c r="D7" s="36">
        <v>112750</v>
      </c>
    </row>
    <row r="8" spans="1:4" ht="12.75">
      <c r="A8" s="46">
        <v>4</v>
      </c>
      <c r="B8" s="34">
        <v>51820</v>
      </c>
      <c r="C8" s="35">
        <v>92650</v>
      </c>
      <c r="D8" s="36">
        <v>144470</v>
      </c>
    </row>
    <row r="9" spans="1:4" ht="12.75">
      <c r="A9" s="47" t="s">
        <v>61</v>
      </c>
      <c r="B9" s="38">
        <v>328320</v>
      </c>
      <c r="C9" s="39">
        <v>419090</v>
      </c>
      <c r="D9" s="40">
        <v>747410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">
      <selection activeCell="D21" sqref="D21"/>
    </sheetView>
  </sheetViews>
  <sheetFormatPr defaultColWidth="9.140625" defaultRowHeight="12.75"/>
  <cols>
    <col min="3" max="4" width="10.28125" style="0" customWidth="1"/>
    <col min="5" max="5" width="8.28125" style="0" customWidth="1"/>
    <col min="6" max="6" width="11.421875" style="0" customWidth="1"/>
    <col min="7" max="7" width="7.8515625" style="0" customWidth="1"/>
    <col min="8" max="8" width="5.140625" style="0" customWidth="1"/>
    <col min="9" max="9" width="9.57421875" style="0" customWidth="1"/>
  </cols>
  <sheetData>
    <row r="1" ht="12.75">
      <c r="A1" s="2">
        <f ca="1">TODAY()</f>
        <v>38358</v>
      </c>
    </row>
    <row r="2" spans="1:10" ht="12.75">
      <c r="A2" s="11" t="s">
        <v>0</v>
      </c>
      <c r="B2" s="11" t="s">
        <v>3</v>
      </c>
      <c r="C2" s="11" t="s">
        <v>2</v>
      </c>
      <c r="D2" s="11" t="s">
        <v>1</v>
      </c>
      <c r="E2" s="12" t="s">
        <v>4</v>
      </c>
      <c r="F2" s="13" t="s">
        <v>5</v>
      </c>
      <c r="G2" s="13" t="s">
        <v>6</v>
      </c>
      <c r="H2" s="12" t="s">
        <v>60</v>
      </c>
      <c r="I2" s="22" t="s">
        <v>55</v>
      </c>
      <c r="J2" s="18" t="s">
        <v>62</v>
      </c>
    </row>
    <row r="3" spans="1:10" ht="12.75">
      <c r="A3" s="1" t="s">
        <v>7</v>
      </c>
      <c r="B3" s="1" t="s">
        <v>8</v>
      </c>
      <c r="C3" s="2">
        <v>27165</v>
      </c>
      <c r="D3" s="2">
        <v>17972</v>
      </c>
      <c r="E3" s="3" t="s">
        <v>9</v>
      </c>
      <c r="F3" s="10">
        <v>32200</v>
      </c>
      <c r="G3" s="1">
        <f>TRUNC(($A$1-D3)/365)</f>
        <v>55</v>
      </c>
      <c r="H3" s="21">
        <v>2</v>
      </c>
      <c r="I3" s="3" t="str">
        <f>VLOOKUP(H3,B$30:C$33,2)</f>
        <v>North</v>
      </c>
      <c r="J3" s="21">
        <v>3</v>
      </c>
    </row>
    <row r="4" spans="1:10" ht="12.75">
      <c r="A4" s="1" t="s">
        <v>10</v>
      </c>
      <c r="B4" s="1" t="s">
        <v>11</v>
      </c>
      <c r="C4" s="2">
        <v>33985</v>
      </c>
      <c r="D4" s="2">
        <v>24399</v>
      </c>
      <c r="E4" s="3" t="s">
        <v>12</v>
      </c>
      <c r="F4" s="10">
        <v>57300</v>
      </c>
      <c r="G4" s="1">
        <f aca="true" t="shared" si="0" ref="G4:G18">TRUNC(($A$1-D4)/365)</f>
        <v>38</v>
      </c>
      <c r="H4" s="21">
        <v>1</v>
      </c>
      <c r="I4" s="3" t="str">
        <f aca="true" t="shared" si="1" ref="I4:I19">VLOOKUP(H4,B$30:C$33,2)</f>
        <v>South</v>
      </c>
      <c r="J4" s="21">
        <v>1</v>
      </c>
    </row>
    <row r="5" spans="1:10" ht="12.75">
      <c r="A5" s="1" t="s">
        <v>13</v>
      </c>
      <c r="B5" s="1" t="s">
        <v>14</v>
      </c>
      <c r="C5" s="2">
        <v>29882</v>
      </c>
      <c r="D5" s="2">
        <v>18742</v>
      </c>
      <c r="E5" s="3" t="s">
        <v>12</v>
      </c>
      <c r="F5" s="10">
        <v>49400</v>
      </c>
      <c r="G5" s="1">
        <f t="shared" si="0"/>
        <v>53</v>
      </c>
      <c r="H5" s="21">
        <v>4</v>
      </c>
      <c r="I5" s="3" t="str">
        <f t="shared" si="1"/>
        <v>West </v>
      </c>
      <c r="J5" s="21">
        <v>2</v>
      </c>
    </row>
    <row r="6" spans="1:10" ht="12.75">
      <c r="A6" s="1" t="s">
        <v>15</v>
      </c>
      <c r="B6" s="1" t="s">
        <v>16</v>
      </c>
      <c r="C6" s="2">
        <v>30826</v>
      </c>
      <c r="D6" s="2">
        <v>20735</v>
      </c>
      <c r="E6" s="3" t="s">
        <v>12</v>
      </c>
      <c r="F6" s="10">
        <v>42000</v>
      </c>
      <c r="G6" s="1">
        <f t="shared" si="0"/>
        <v>48</v>
      </c>
      <c r="H6" s="21">
        <v>1</v>
      </c>
      <c r="I6" s="3" t="str">
        <f t="shared" si="1"/>
        <v>South</v>
      </c>
      <c r="J6" s="21">
        <v>1</v>
      </c>
    </row>
    <row r="7" spans="1:10" ht="12.75">
      <c r="A7" s="1" t="s">
        <v>18</v>
      </c>
      <c r="B7" s="1" t="s">
        <v>17</v>
      </c>
      <c r="C7" s="2">
        <v>32450</v>
      </c>
      <c r="D7" s="2">
        <v>15276</v>
      </c>
      <c r="E7" s="4" t="s">
        <v>12</v>
      </c>
      <c r="F7" s="10">
        <v>33290</v>
      </c>
      <c r="G7" s="1">
        <f t="shared" si="0"/>
        <v>63</v>
      </c>
      <c r="H7" s="21">
        <v>2</v>
      </c>
      <c r="I7" s="3" t="str">
        <f t="shared" si="1"/>
        <v>North</v>
      </c>
      <c r="J7" s="21">
        <v>2</v>
      </c>
    </row>
    <row r="8" spans="1:10" ht="12.75">
      <c r="A8" s="1" t="s">
        <v>19</v>
      </c>
      <c r="B8" s="1" t="s">
        <v>20</v>
      </c>
      <c r="C8" s="2">
        <v>31286</v>
      </c>
      <c r="D8" s="2">
        <v>22145</v>
      </c>
      <c r="E8" s="3" t="s">
        <v>12</v>
      </c>
      <c r="F8" s="10">
        <v>59950</v>
      </c>
      <c r="G8" s="1">
        <f t="shared" si="0"/>
        <v>44</v>
      </c>
      <c r="H8" s="21">
        <v>1</v>
      </c>
      <c r="I8" s="3" t="str">
        <f t="shared" si="1"/>
        <v>South</v>
      </c>
      <c r="J8" s="21">
        <v>4</v>
      </c>
    </row>
    <row r="9" spans="1:10" ht="12.75">
      <c r="A9" s="1" t="s">
        <v>21</v>
      </c>
      <c r="B9" s="1" t="s">
        <v>22</v>
      </c>
      <c r="C9" s="2">
        <v>34079</v>
      </c>
      <c r="D9" s="2">
        <v>22458</v>
      </c>
      <c r="E9" s="3" t="s">
        <v>9</v>
      </c>
      <c r="F9" s="10">
        <v>36700</v>
      </c>
      <c r="G9" s="1">
        <f t="shared" si="0"/>
        <v>43</v>
      </c>
      <c r="H9" s="21">
        <v>1</v>
      </c>
      <c r="I9" s="3" t="str">
        <f t="shared" si="1"/>
        <v>South</v>
      </c>
      <c r="J9" s="21">
        <v>1</v>
      </c>
    </row>
    <row r="10" spans="1:10" ht="12.75">
      <c r="A10" s="1" t="s">
        <v>23</v>
      </c>
      <c r="B10" s="1" t="s">
        <v>24</v>
      </c>
      <c r="C10" s="2">
        <v>31852</v>
      </c>
      <c r="D10" s="2">
        <v>21280</v>
      </c>
      <c r="E10" s="3" t="s">
        <v>12</v>
      </c>
      <c r="F10" s="10">
        <v>32700</v>
      </c>
      <c r="G10" s="1">
        <f t="shared" si="0"/>
        <v>46</v>
      </c>
      <c r="H10" s="21">
        <v>3</v>
      </c>
      <c r="I10" s="3" t="str">
        <f t="shared" si="1"/>
        <v>East</v>
      </c>
      <c r="J10" s="21">
        <v>4</v>
      </c>
    </row>
    <row r="11" spans="1:10" ht="12.75">
      <c r="A11" s="1" t="s">
        <v>25</v>
      </c>
      <c r="B11" s="1" t="s">
        <v>26</v>
      </c>
      <c r="C11" s="2">
        <v>31268</v>
      </c>
      <c r="D11" s="2">
        <v>19252</v>
      </c>
      <c r="E11" s="3" t="s">
        <v>12</v>
      </c>
      <c r="F11" s="10">
        <v>45000</v>
      </c>
      <c r="G11" s="1">
        <f t="shared" si="0"/>
        <v>52</v>
      </c>
      <c r="H11" s="21">
        <v>2</v>
      </c>
      <c r="I11" s="3" t="str">
        <f t="shared" si="1"/>
        <v>North</v>
      </c>
      <c r="J11" s="21">
        <v>2</v>
      </c>
    </row>
    <row r="12" spans="1:10" ht="12.75">
      <c r="A12" s="1" t="s">
        <v>27</v>
      </c>
      <c r="B12" s="1" t="s">
        <v>28</v>
      </c>
      <c r="C12" s="2">
        <v>33578</v>
      </c>
      <c r="D12" s="2">
        <v>17448</v>
      </c>
      <c r="E12" s="3" t="s">
        <v>12</v>
      </c>
      <c r="F12" s="10">
        <v>55300</v>
      </c>
      <c r="G12" s="1">
        <f t="shared" si="0"/>
        <v>57</v>
      </c>
      <c r="H12" s="21">
        <v>2</v>
      </c>
      <c r="I12" s="3" t="str">
        <f t="shared" si="1"/>
        <v>North</v>
      </c>
      <c r="J12" s="21">
        <v>1</v>
      </c>
    </row>
    <row r="13" spans="1:10" ht="12.75">
      <c r="A13" s="1" t="s">
        <v>29</v>
      </c>
      <c r="B13" s="1" t="s">
        <v>30</v>
      </c>
      <c r="C13" s="2">
        <v>30658</v>
      </c>
      <c r="D13" s="2">
        <v>21266</v>
      </c>
      <c r="E13" s="3" t="s">
        <v>9</v>
      </c>
      <c r="F13" s="10">
        <v>33600</v>
      </c>
      <c r="G13" s="1">
        <f t="shared" si="0"/>
        <v>46</v>
      </c>
      <c r="H13" s="21">
        <v>1</v>
      </c>
      <c r="I13" s="3" t="str">
        <f t="shared" si="1"/>
        <v>South</v>
      </c>
      <c r="J13" s="21">
        <v>1</v>
      </c>
    </row>
    <row r="14" spans="1:10" ht="12.75">
      <c r="A14" s="1" t="s">
        <v>31</v>
      </c>
      <c r="B14" s="1" t="s">
        <v>32</v>
      </c>
      <c r="C14" s="2">
        <v>30299</v>
      </c>
      <c r="D14" s="2">
        <v>16428</v>
      </c>
      <c r="E14" s="3" t="s">
        <v>9</v>
      </c>
      <c r="F14" s="10">
        <v>49200</v>
      </c>
      <c r="G14" s="1">
        <f t="shared" si="0"/>
        <v>60</v>
      </c>
      <c r="H14" s="21">
        <v>4</v>
      </c>
      <c r="I14" s="3" t="str">
        <f t="shared" si="1"/>
        <v>West </v>
      </c>
      <c r="J14" s="21">
        <v>3</v>
      </c>
    </row>
    <row r="15" spans="1:10" ht="12.75">
      <c r="A15" s="1" t="s">
        <v>33</v>
      </c>
      <c r="B15" s="1" t="s">
        <v>34</v>
      </c>
      <c r="C15" s="2">
        <v>32125</v>
      </c>
      <c r="D15" s="2">
        <v>15729</v>
      </c>
      <c r="E15" s="3" t="s">
        <v>9</v>
      </c>
      <c r="F15" s="10">
        <v>31350</v>
      </c>
      <c r="G15" s="1">
        <f t="shared" si="0"/>
        <v>61</v>
      </c>
      <c r="H15" s="21">
        <v>1</v>
      </c>
      <c r="I15" s="3" t="str">
        <f t="shared" si="1"/>
        <v>South</v>
      </c>
      <c r="J15" s="21">
        <v>3</v>
      </c>
    </row>
    <row r="16" spans="1:10" ht="12.75">
      <c r="A16" s="1" t="s">
        <v>35</v>
      </c>
      <c r="B16" s="1" t="s">
        <v>36</v>
      </c>
      <c r="C16" s="2">
        <v>32125</v>
      </c>
      <c r="D16" s="2">
        <v>15729</v>
      </c>
      <c r="E16" s="3" t="s">
        <v>9</v>
      </c>
      <c r="F16" s="15">
        <v>39250</v>
      </c>
      <c r="G16" s="1">
        <f t="shared" si="0"/>
        <v>61</v>
      </c>
      <c r="H16" s="21">
        <v>2</v>
      </c>
      <c r="I16" s="3" t="str">
        <f t="shared" si="1"/>
        <v>North</v>
      </c>
      <c r="J16" s="21">
        <v>1</v>
      </c>
    </row>
    <row r="17" spans="1:10" ht="12.75">
      <c r="A17" s="1" t="s">
        <v>37</v>
      </c>
      <c r="B17" s="1" t="s">
        <v>38</v>
      </c>
      <c r="C17" s="2">
        <v>31194</v>
      </c>
      <c r="D17" s="2">
        <v>23467</v>
      </c>
      <c r="E17" s="3" t="s">
        <v>9</v>
      </c>
      <c r="F17" s="15">
        <v>54200</v>
      </c>
      <c r="G17" s="1">
        <f t="shared" si="0"/>
        <v>40</v>
      </c>
      <c r="H17" s="21">
        <v>4</v>
      </c>
      <c r="I17" s="3" t="str">
        <f t="shared" si="1"/>
        <v>West </v>
      </c>
      <c r="J17" s="21">
        <v>1</v>
      </c>
    </row>
    <row r="18" spans="1:10" ht="12.75">
      <c r="A18" s="1" t="s">
        <v>39</v>
      </c>
      <c r="B18" s="1" t="s">
        <v>40</v>
      </c>
      <c r="C18" s="2">
        <v>33695</v>
      </c>
      <c r="D18" s="2">
        <v>18590</v>
      </c>
      <c r="E18" s="3" t="s">
        <v>9</v>
      </c>
      <c r="F18" s="15">
        <v>51820</v>
      </c>
      <c r="G18" s="1">
        <f t="shared" si="0"/>
        <v>54</v>
      </c>
      <c r="H18" s="21">
        <v>4</v>
      </c>
      <c r="I18" s="3" t="str">
        <f t="shared" si="1"/>
        <v>West </v>
      </c>
      <c r="J18" s="21">
        <v>4</v>
      </c>
    </row>
    <row r="19" spans="1:10" ht="12.75">
      <c r="A19" s="1" t="s">
        <v>41</v>
      </c>
      <c r="B19" s="1" t="s">
        <v>42</v>
      </c>
      <c r="C19" s="2">
        <v>30841</v>
      </c>
      <c r="D19" s="2">
        <v>18590</v>
      </c>
      <c r="E19" s="3" t="s">
        <v>12</v>
      </c>
      <c r="F19" s="15">
        <v>44150</v>
      </c>
      <c r="G19" s="1">
        <f>TRUNC(($A$1-D19)/365)</f>
        <v>54</v>
      </c>
      <c r="H19" s="21">
        <v>3</v>
      </c>
      <c r="I19" s="3" t="str">
        <f t="shared" si="1"/>
        <v>East</v>
      </c>
      <c r="J19" s="21">
        <v>1</v>
      </c>
    </row>
    <row r="20" spans="7:8" ht="12.75">
      <c r="G20" s="5"/>
      <c r="H20" s="8"/>
    </row>
    <row r="21" spans="1:7" ht="12.75">
      <c r="A21" s="16" t="s">
        <v>50</v>
      </c>
      <c r="B21" s="17"/>
      <c r="C21" s="6">
        <f>COUNT(F3:F19)</f>
        <v>17</v>
      </c>
      <c r="E21" s="16" t="s">
        <v>45</v>
      </c>
      <c r="F21" s="16"/>
      <c r="G21" s="10">
        <f>AVERAGE($F$3:$F$19)</f>
        <v>43965.294117647056</v>
      </c>
    </row>
    <row r="22" spans="1:7" ht="12.75">
      <c r="A22" s="16" t="s">
        <v>43</v>
      </c>
      <c r="B22" s="16"/>
      <c r="C22" s="1">
        <f>COUNTIF(E3:E19,"M")</f>
        <v>9</v>
      </c>
      <c r="E22" s="16" t="s">
        <v>53</v>
      </c>
      <c r="F22" s="16"/>
      <c r="G22" s="10">
        <f>MEDIAN(F3:F19)</f>
        <v>44150</v>
      </c>
    </row>
    <row r="23" spans="1:7" ht="12.75">
      <c r="A23" s="16" t="s">
        <v>44</v>
      </c>
      <c r="B23" s="16"/>
      <c r="C23" s="1">
        <f>COUNTIF(E3:E19,"F")</f>
        <v>8</v>
      </c>
      <c r="E23" s="16" t="s">
        <v>48</v>
      </c>
      <c r="F23" s="16"/>
      <c r="G23" s="14">
        <f>SUM($F$3:$F$19)</f>
        <v>747410</v>
      </c>
    </row>
    <row r="24" spans="1:7" ht="12.75">
      <c r="A24" s="16" t="s">
        <v>47</v>
      </c>
      <c r="B24" s="16"/>
      <c r="C24" s="7">
        <f>AVERAGE(G3:G19)</f>
        <v>51.470588235294116</v>
      </c>
      <c r="E24" s="16" t="s">
        <v>49</v>
      </c>
      <c r="F24" s="16"/>
      <c r="G24" s="9">
        <f>(SUMIF(E3:E19,"F",F3:F19))/C23</f>
        <v>41040</v>
      </c>
    </row>
    <row r="25" spans="5:7" ht="12.75">
      <c r="E25" s="16" t="s">
        <v>46</v>
      </c>
      <c r="F25" s="16"/>
      <c r="G25" s="9">
        <f>(SUMIF(E3:E19,"M",F3:F19))/C22</f>
        <v>46565.555555555555</v>
      </c>
    </row>
    <row r="26" spans="1:4" ht="12.75">
      <c r="A26" s="18" t="s">
        <v>5</v>
      </c>
      <c r="B26" s="18" t="s">
        <v>6</v>
      </c>
      <c r="C26" s="19" t="s">
        <v>54</v>
      </c>
      <c r="D26" s="20"/>
    </row>
    <row r="27" spans="1:3" ht="12.75">
      <c r="A27" s="1" t="s">
        <v>51</v>
      </c>
      <c r="B27" s="1"/>
      <c r="C27" s="9" t="b">
        <f>F3&gt;$G$22</f>
        <v>0</v>
      </c>
    </row>
    <row r="28" spans="1:3" ht="12.75">
      <c r="A28" s="1"/>
      <c r="B28" s="1" t="s">
        <v>52</v>
      </c>
      <c r="C28" s="10"/>
    </row>
    <row r="29" spans="1:2" ht="12.75">
      <c r="A29" s="1"/>
      <c r="B29" s="1"/>
    </row>
    <row r="30" spans="1:3" ht="12.75">
      <c r="A30" s="1"/>
      <c r="B30" s="1">
        <v>1</v>
      </c>
      <c r="C30" s="1" t="s">
        <v>57</v>
      </c>
    </row>
    <row r="31" spans="1:3" ht="12.75">
      <c r="A31" s="1"/>
      <c r="B31" s="1">
        <v>2</v>
      </c>
      <c r="C31" s="1" t="s">
        <v>58</v>
      </c>
    </row>
    <row r="32" spans="1:3" ht="12.75">
      <c r="A32" s="1"/>
      <c r="B32" s="1">
        <v>3</v>
      </c>
      <c r="C32" s="1" t="s">
        <v>56</v>
      </c>
    </row>
    <row r="33" spans="2:3" ht="12.75">
      <c r="B33" s="1">
        <v>4</v>
      </c>
      <c r="C33" s="1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2" sqref="C12"/>
    </sheetView>
  </sheetViews>
  <sheetFormatPr defaultColWidth="9.140625" defaultRowHeight="12.75"/>
  <cols>
    <col min="1" max="2" width="17.7109375" style="0" customWidth="1"/>
    <col min="3" max="6" width="10.57421875" style="0" bestFit="1" customWidth="1"/>
  </cols>
  <sheetData>
    <row r="1" spans="1:6" ht="12.75">
      <c r="A1" s="41" t="s">
        <v>63</v>
      </c>
      <c r="B1" s="24" t="s">
        <v>62</v>
      </c>
      <c r="C1" s="25"/>
      <c r="D1" s="25"/>
      <c r="E1" s="25"/>
      <c r="F1" s="26"/>
    </row>
    <row r="2" spans="1:6" ht="12.75">
      <c r="A2" s="24" t="s">
        <v>55</v>
      </c>
      <c r="B2" s="27">
        <v>1</v>
      </c>
      <c r="C2" s="28">
        <v>2</v>
      </c>
      <c r="D2" s="28">
        <v>3</v>
      </c>
      <c r="E2" s="28">
        <v>4</v>
      </c>
      <c r="F2" s="29" t="s">
        <v>61</v>
      </c>
    </row>
    <row r="3" spans="1:6" ht="12.75">
      <c r="A3" s="23" t="s">
        <v>56</v>
      </c>
      <c r="B3" s="30">
        <v>1</v>
      </c>
      <c r="C3" s="31"/>
      <c r="D3" s="31"/>
      <c r="E3" s="31">
        <v>1</v>
      </c>
      <c r="F3" s="32">
        <v>2</v>
      </c>
    </row>
    <row r="4" spans="1:6" ht="12.75">
      <c r="A4" s="33" t="s">
        <v>58</v>
      </c>
      <c r="B4" s="34">
        <v>2</v>
      </c>
      <c r="C4" s="35">
        <v>2</v>
      </c>
      <c r="D4" s="35">
        <v>1</v>
      </c>
      <c r="E4" s="35"/>
      <c r="F4" s="36">
        <v>5</v>
      </c>
    </row>
    <row r="5" spans="1:6" ht="12.75">
      <c r="A5" s="33" t="s">
        <v>57</v>
      </c>
      <c r="B5" s="34">
        <v>4</v>
      </c>
      <c r="C5" s="35"/>
      <c r="D5" s="35">
        <v>1</v>
      </c>
      <c r="E5" s="35">
        <v>1</v>
      </c>
      <c r="F5" s="36">
        <v>6</v>
      </c>
    </row>
    <row r="6" spans="1:6" ht="12.75">
      <c r="A6" s="33" t="s">
        <v>59</v>
      </c>
      <c r="B6" s="34">
        <v>1</v>
      </c>
      <c r="C6" s="35">
        <v>1</v>
      </c>
      <c r="D6" s="35">
        <v>1</v>
      </c>
      <c r="E6" s="35">
        <v>1</v>
      </c>
      <c r="F6" s="36">
        <v>4</v>
      </c>
    </row>
    <row r="7" spans="1:6" ht="12.75">
      <c r="A7" s="37" t="s">
        <v>61</v>
      </c>
      <c r="B7" s="38">
        <v>8</v>
      </c>
      <c r="C7" s="39">
        <v>3</v>
      </c>
      <c r="D7" s="39">
        <v>3</v>
      </c>
      <c r="E7" s="39">
        <v>3</v>
      </c>
      <c r="F7" s="40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CS Dept</cp:lastModifiedBy>
  <dcterms:created xsi:type="dcterms:W3CDTF">1999-05-12T23:39:54Z</dcterms:created>
  <dcterms:modified xsi:type="dcterms:W3CDTF">2005-01-06T18:51:00Z</dcterms:modified>
  <cp:category/>
  <cp:version/>
  <cp:contentType/>
  <cp:contentStatus/>
</cp:coreProperties>
</file>