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1"/>
  </bookViews>
  <sheets>
    <sheet name="Data" sheetId="1" r:id="rId1"/>
    <sheet name="Balances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<sst xmlns="http://schemas.openxmlformats.org/spreadsheetml/2006/main" count="22" uniqueCount="20">
  <si>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Employee Name</t>
  </si>
  <si>
    <t>Current Age</t>
  </si>
  <si>
    <t>Retirement Age</t>
  </si>
  <si>
    <t>Current Salary</t>
  </si>
  <si>
    <t>Salary Growth Rate</t>
  </si>
  <si>
    <t>Contribution Percent</t>
  </si>
  <si>
    <t>Company Match</t>
  </si>
  <si>
    <t>Investment Return</t>
  </si>
  <si>
    <t>John Jones</t>
  </si>
  <si>
    <t>Age</t>
  </si>
  <si>
    <t>Salary</t>
  </si>
  <si>
    <t>Beginning</t>
  </si>
  <si>
    <t>Balance</t>
  </si>
  <si>
    <t>Employee</t>
  </si>
  <si>
    <t>Contrib.</t>
  </si>
  <si>
    <t>Employer</t>
  </si>
  <si>
    <t>Investment</t>
  </si>
  <si>
    <t>Earnings</t>
  </si>
  <si>
    <t>Ending</t>
  </si>
  <si>
    <t>Percentage that Qualifies for Company match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</si>
</sst>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.0"/>
    <numFmt numFmtId="167" formatCode="&quot;$&quot;#,##0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5" fontId="1" fillId="0" borderId="0" xfId="44" applyNumberFormat="1" applyFont="1" applyAlignment="1">
      <alignment horizontal="center"/>
    </xf>
    <xf numFmtId="164" fontId="1" fillId="0" borderId="0" xfId="57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85725</xdr:rowOff>
    </xdr:from>
    <xdr:to>
      <xdr:col>4</xdr:col>
      <xdr:colOff>295275</xdr:colOff>
      <xdr:row>2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1085850" y="85725"/>
          <a:ext cx="2705100" cy="266700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Retirement Planning System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="125" zoomScaleNormal="125" zoomScalePageLayoutView="0" workbookViewId="0" topLeftCell="A1">
      <selection activeCell="A1" sqref="A1"/>
    </sheetView>
  </sheetViews>
  <sheetFormatPr defaultColWidth="9.140625" defaultRowHeight="12.75"/>
  <cols>
    <col min="3" max="3" width="20.00390625" style="1" bestFit="1" customWidth="1"/>
    <col min="4" max="4" width="14.140625" style="2" customWidth="1"/>
  </cols>
  <sheetData>
    <row r="1" spans="1:6" ht="12.75">
      <c r="A1" s="12"/>
      <c r="F1" s="12"/>
    </row>
    <row r="4" spans="3:4" ht="12.75">
      <c r="C4" s="1" t="s">
        <v>0</v>
      </c>
      <c r="D4" s="2" t="s">
        <v>8</v>
      </c>
    </row>
    <row r="6" spans="3:4" ht="12.75">
      <c r="C6" s="1" t="s">
        <v>1</v>
      </c>
      <c r="D6" s="2">
        <v>24</v>
      </c>
    </row>
    <row r="8" spans="3:4" ht="12.75">
      <c r="C8" s="1" t="s">
        <v>2</v>
      </c>
      <c r="D8" s="2">
        <v>65</v>
      </c>
    </row>
    <row r="10" spans="3:4" ht="12.75">
      <c r="C10" s="1" t="s">
        <v>3</v>
      </c>
      <c r="D10" s="3">
        <v>40000</v>
      </c>
    </row>
    <row r="12" spans="3:4" ht="12.75">
      <c r="C12" s="1" t="s">
        <v>4</v>
      </c>
      <c r="D12" s="4">
        <v>0.03</v>
      </c>
    </row>
    <row r="14" spans="3:4" ht="12.75">
      <c r="C14" s="1" t="s">
        <v>5</v>
      </c>
      <c r="D14" s="4">
        <v>0.08</v>
      </c>
    </row>
    <row r="16" spans="3:4" ht="12.75">
      <c r="C16" s="1" t="s">
        <v>6</v>
      </c>
      <c r="D16" s="4">
        <v>0.5</v>
      </c>
    </row>
    <row r="18" spans="3:4" ht="12.75">
      <c r="C18" s="1" t="s">
        <v>7</v>
      </c>
      <c r="D18" s="4">
        <v>0.12</v>
      </c>
    </row>
    <row r="20" spans="3:4" ht="38.25">
      <c r="C20" s="10" t="s">
        <v>19</v>
      </c>
      <c r="D20" s="11">
        <v>0.06</v>
      </c>
    </row>
    <row r="21" ht="12.75">
      <c r="C21" s="10"/>
    </row>
    <row r="22" spans="3:4" ht="12.75">
      <c r="C22" s="9"/>
      <c r="D22" s="9"/>
    </row>
  </sheetData>
  <sheetProtection/>
  <dataValidations count="6">
    <dataValidation type="whole" operator="greaterThan" allowBlank="1" showErrorMessage="1" promptTitle="Retirement Age" prompt="Enter your desired retirement age." errorTitle="Error" error="Retirement age must be greater than current age." sqref="D8">
      <formula1>D6</formula1>
    </dataValidation>
    <dataValidation type="whole" operator="lessThan" allowBlank="1" showErrorMessage="1" errorTitle="Error" error="Current age must be less than retirement age." sqref="D6">
      <formula1>D8</formula1>
    </dataValidation>
    <dataValidation type="decimal" allowBlank="1" showErrorMessage="1" errorTitle="Error" error="Must be between 0% and 10%." sqref="D14">
      <formula1>0</formula1>
      <formula2>0.1</formula2>
    </dataValidation>
    <dataValidation type="decimal" allowBlank="1" showInputMessage="1" showErrorMessage="1" errorTitle="Error" error="Must be between 0% and 20%." sqref="D12">
      <formula1>0</formula1>
      <formula2>0.2</formula2>
    </dataValidation>
    <dataValidation type="list" allowBlank="1" showInputMessage="1" showErrorMessage="1" errorTitle="Error" error="Must be  0%, 25%, 50%, or 100%." sqref="D16">
      <formula1>"0%,25%,50%,75%,100%"</formula1>
    </dataValidation>
    <dataValidation type="decimal" allowBlank="1" showInputMessage="1" showErrorMessage="1" errorTitle="Error" error="Must be between 0% and 30%." sqref="D18">
      <formula1>0</formula1>
      <formula2>0.3</formula2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125" zoomScaleNormal="125" workbookViewId="0" topLeftCell="A1">
      <selection activeCell="F3" sqref="F3"/>
    </sheetView>
  </sheetViews>
  <sheetFormatPr defaultColWidth="9.140625" defaultRowHeight="12.75"/>
  <cols>
    <col min="2" max="2" width="10.421875" style="0" customWidth="1"/>
    <col min="3" max="3" width="10.8515625" style="0" customWidth="1"/>
    <col min="4" max="4" width="12.8515625" style="0" customWidth="1"/>
    <col min="5" max="5" width="14.140625" style="0" customWidth="1"/>
    <col min="6" max="6" width="11.8515625" style="0" customWidth="1"/>
    <col min="7" max="7" width="11.140625" style="0" customWidth="1"/>
  </cols>
  <sheetData>
    <row r="1" spans="1:8" ht="15">
      <c r="A1" s="7"/>
      <c r="B1" s="7"/>
      <c r="C1" s="7" t="s">
        <v>11</v>
      </c>
      <c r="D1" s="7" t="s">
        <v>13</v>
      </c>
      <c r="E1" s="7" t="s">
        <v>15</v>
      </c>
      <c r="F1" s="7" t="s">
        <v>16</v>
      </c>
      <c r="G1" s="7" t="s">
        <v>18</v>
      </c>
      <c r="H1" s="13"/>
    </row>
    <row r="2" spans="1:8" ht="15.75" thickBot="1">
      <c r="A2" s="6" t="s">
        <v>9</v>
      </c>
      <c r="B2" s="6" t="s">
        <v>10</v>
      </c>
      <c r="C2" s="6" t="s">
        <v>12</v>
      </c>
      <c r="D2" s="6" t="s">
        <v>14</v>
      </c>
      <c r="E2" s="6" t="s">
        <v>14</v>
      </c>
      <c r="F2" s="6" t="s">
        <v>17</v>
      </c>
      <c r="G2" s="6" t="s">
        <v>12</v>
      </c>
      <c r="H2" s="13"/>
    </row>
    <row r="3" spans="1:7" ht="12.75">
      <c r="A3" s="5">
        <v>25</v>
      </c>
      <c r="B3" s="8">
        <f>Data!D10</f>
        <v>40000</v>
      </c>
      <c r="C3" s="8">
        <v>0</v>
      </c>
      <c r="D3" s="8">
        <f>B3*Data!$D$14</f>
        <v>3200</v>
      </c>
      <c r="E3" s="8">
        <f>MIN(Data!$D$14,0.06)*B3*Data!$D$16</f>
        <v>1200</v>
      </c>
      <c r="F3" s="8">
        <f>(D3/2)*Data!$D$18</f>
        <v>192</v>
      </c>
      <c r="G3" s="8">
        <f aca="true" t="shared" si="0" ref="G3:G43">SUM(C3:F3)</f>
        <v>4592</v>
      </c>
    </row>
    <row r="4" spans="1:7" ht="12.75">
      <c r="A4" s="5">
        <f>A3+1</f>
        <v>26</v>
      </c>
      <c r="B4" s="8">
        <f>(B3*Data!$D$12)+B3</f>
        <v>41200</v>
      </c>
      <c r="C4" s="8">
        <f aca="true" t="shared" si="1" ref="C4:C43">G3</f>
        <v>4592</v>
      </c>
      <c r="D4" s="8">
        <f>B4*Data!$D$14</f>
        <v>3296</v>
      </c>
      <c r="E4" s="8">
        <f>MIN(Data!$D$14,0.06)*B4*Data!$D$16</f>
        <v>1236</v>
      </c>
      <c r="F4" s="8">
        <f>(C4+(D4/2))*Data!$D$18</f>
        <v>748.8</v>
      </c>
      <c r="G4" s="8">
        <f t="shared" si="0"/>
        <v>9872.8</v>
      </c>
    </row>
    <row r="5" spans="1:7" ht="12.75">
      <c r="A5" s="5">
        <v>27</v>
      </c>
      <c r="B5" s="8">
        <f>(B4*Data!$D$12)+B4</f>
        <v>42436</v>
      </c>
      <c r="C5" s="8">
        <f t="shared" si="1"/>
        <v>9872.8</v>
      </c>
      <c r="D5" s="8">
        <f>B5*Data!$D$14</f>
        <v>3394.88</v>
      </c>
      <c r="E5" s="8">
        <f>MIN(Data!$D$14,0.06)*B5*Data!$D$16</f>
        <v>1273.08</v>
      </c>
      <c r="F5" s="8">
        <f>(C5+(D5/2))*Data!$D$18</f>
        <v>1388.4288</v>
      </c>
      <c r="G5" s="8">
        <f t="shared" si="0"/>
        <v>15929.1888</v>
      </c>
    </row>
    <row r="6" spans="1:7" ht="12.75">
      <c r="A6" s="5">
        <f>A5+1</f>
        <v>28</v>
      </c>
      <c r="B6" s="8">
        <f>(B5*Data!$D$12)+B5</f>
        <v>43709.08</v>
      </c>
      <c r="C6" s="8">
        <f t="shared" si="1"/>
        <v>15929.1888</v>
      </c>
      <c r="D6" s="8">
        <f>B6*Data!$D$14</f>
        <v>3496.7264</v>
      </c>
      <c r="E6" s="8">
        <f>MIN(Data!$D$14,0.06)*B6*Data!$D$16</f>
        <v>1311.2724</v>
      </c>
      <c r="F6" s="8">
        <f>(C6+(D6/2))*Data!$D$18</f>
        <v>2121.30624</v>
      </c>
      <c r="G6" s="8">
        <f t="shared" si="0"/>
        <v>22858.493840000003</v>
      </c>
    </row>
    <row r="7" spans="1:7" ht="12.75">
      <c r="A7" s="5">
        <f>A6+1</f>
        <v>29</v>
      </c>
      <c r="B7" s="8">
        <f>(B6*Data!$D$12)+B6</f>
        <v>45020.3524</v>
      </c>
      <c r="C7" s="8">
        <f t="shared" si="1"/>
        <v>22858.493840000003</v>
      </c>
      <c r="D7" s="8">
        <f>B7*Data!$D$14</f>
        <v>3601.628192</v>
      </c>
      <c r="E7" s="8">
        <f>MIN(Data!$D$14,0.06)*B7*Data!$D$16</f>
        <v>1350.610572</v>
      </c>
      <c r="F7" s="8">
        <f>(C7+(D7/2))*Data!$D$18</f>
        <v>2959.1169523200006</v>
      </c>
      <c r="G7" s="8">
        <f t="shared" si="0"/>
        <v>30769.849556320005</v>
      </c>
    </row>
    <row r="8" spans="1:7" ht="12.75">
      <c r="A8" s="5">
        <f aca="true" t="shared" si="2" ref="A8:A14">A7+1</f>
        <v>30</v>
      </c>
      <c r="B8" s="8">
        <f>(B7*Data!$D$12)+B7</f>
        <v>46370.962972</v>
      </c>
      <c r="C8" s="8">
        <f t="shared" si="1"/>
        <v>30769.849556320005</v>
      </c>
      <c r="D8" s="8">
        <f>B8*Data!$D$14</f>
        <v>3709.67703776</v>
      </c>
      <c r="E8" s="8">
        <f>MIN(Data!$D$14,0.06)*B8*Data!$D$16</f>
        <v>1391.12888916</v>
      </c>
      <c r="F8" s="8">
        <f>(C8+(D8/2))*Data!$D$18</f>
        <v>3914.9625690240005</v>
      </c>
      <c r="G8" s="8">
        <f t="shared" si="0"/>
        <v>39785.618052264</v>
      </c>
    </row>
    <row r="9" spans="1:7" ht="12.75">
      <c r="A9" s="5">
        <f t="shared" si="2"/>
        <v>31</v>
      </c>
      <c r="B9" s="8">
        <f>(B8*Data!$D$12)+B8</f>
        <v>47762.09186116</v>
      </c>
      <c r="C9" s="8">
        <f t="shared" si="1"/>
        <v>39785.618052264</v>
      </c>
      <c r="D9" s="8">
        <f>B9*Data!$D$14</f>
        <v>3820.9673488928</v>
      </c>
      <c r="E9" s="8">
        <f>MIN(Data!$D$14,0.06)*B9*Data!$D$16</f>
        <v>1432.8627558347998</v>
      </c>
      <c r="F9" s="8">
        <f>(C9+(D9/2))*Data!$D$18</f>
        <v>5003.532207205248</v>
      </c>
      <c r="G9" s="8">
        <f t="shared" si="0"/>
        <v>50042.98036419685</v>
      </c>
    </row>
    <row r="10" spans="1:7" ht="12.75">
      <c r="A10" s="5">
        <f t="shared" si="2"/>
        <v>32</v>
      </c>
      <c r="B10" s="8">
        <f>(B9*Data!$D$12)+B9</f>
        <v>49194.9546169948</v>
      </c>
      <c r="C10" s="8">
        <f t="shared" si="1"/>
        <v>50042.98036419685</v>
      </c>
      <c r="D10" s="8">
        <f>B10*Data!$D$14</f>
        <v>3935.596369359584</v>
      </c>
      <c r="E10" s="8">
        <f>MIN(Data!$D$14,0.06)*B10*Data!$D$16</f>
        <v>1475.848638509844</v>
      </c>
      <c r="F10" s="8">
        <f>(C10+(D10/2))*Data!$D$18</f>
        <v>6241.293425865197</v>
      </c>
      <c r="G10" s="8">
        <f t="shared" si="0"/>
        <v>61695.71879793147</v>
      </c>
    </row>
    <row r="11" spans="1:7" ht="12.75">
      <c r="A11" s="5">
        <f t="shared" si="2"/>
        <v>33</v>
      </c>
      <c r="B11" s="8">
        <f>(B10*Data!$D$12)+B10</f>
        <v>50670.803255504645</v>
      </c>
      <c r="C11" s="8">
        <f t="shared" si="1"/>
        <v>61695.71879793147</v>
      </c>
      <c r="D11" s="8">
        <f>B11*Data!$D$14</f>
        <v>4053.664260440372</v>
      </c>
      <c r="E11" s="8">
        <f>MIN(Data!$D$14,0.06)*B11*Data!$D$16</f>
        <v>1520.1240976651393</v>
      </c>
      <c r="F11" s="8">
        <f>(C11+(D11/2))*Data!$D$18</f>
        <v>7646.706111378198</v>
      </c>
      <c r="G11" s="8">
        <f t="shared" si="0"/>
        <v>74916.21326741518</v>
      </c>
    </row>
    <row r="12" spans="1:7" ht="12.75">
      <c r="A12" s="5">
        <f t="shared" si="2"/>
        <v>34</v>
      </c>
      <c r="B12" s="8">
        <f>(B11*Data!$D$12)+B11</f>
        <v>52190.92735316978</v>
      </c>
      <c r="C12" s="8">
        <f t="shared" si="1"/>
        <v>74916.21326741518</v>
      </c>
      <c r="D12" s="8">
        <f>B12*Data!$D$14</f>
        <v>4175.274188253583</v>
      </c>
      <c r="E12" s="8">
        <f>MIN(Data!$D$14,0.06)*B12*Data!$D$16</f>
        <v>1565.7278205950934</v>
      </c>
      <c r="F12" s="8">
        <f>(C12+(D12/2))*Data!$D$18</f>
        <v>9240.462043385036</v>
      </c>
      <c r="G12" s="8">
        <f t="shared" si="0"/>
        <v>89897.6773196489</v>
      </c>
    </row>
    <row r="13" spans="1:7" ht="12.75">
      <c r="A13" s="5">
        <f t="shared" si="2"/>
        <v>35</v>
      </c>
      <c r="B13" s="8">
        <f>(B12*Data!$D$12)+B12</f>
        <v>53756.65517376488</v>
      </c>
      <c r="C13" s="8">
        <f t="shared" si="1"/>
        <v>89897.6773196489</v>
      </c>
      <c r="D13" s="8">
        <f>B13*Data!$D$14</f>
        <v>4300.53241390119</v>
      </c>
      <c r="E13" s="8">
        <f>MIN(Data!$D$14,0.06)*B13*Data!$D$16</f>
        <v>1612.6996552129463</v>
      </c>
      <c r="F13" s="8">
        <f>(C13+(D13/2))*Data!$D$18</f>
        <v>11045.753223191938</v>
      </c>
      <c r="G13" s="8">
        <f t="shared" si="0"/>
        <v>106856.66261195496</v>
      </c>
    </row>
    <row r="14" spans="1:7" ht="12.75">
      <c r="A14" s="5">
        <f t="shared" si="2"/>
        <v>36</v>
      </c>
      <c r="B14" s="8">
        <f>(B13*Data!$D$12)+B13</f>
        <v>55369.35482897783</v>
      </c>
      <c r="C14" s="8">
        <f t="shared" si="1"/>
        <v>106856.66261195496</v>
      </c>
      <c r="D14" s="8">
        <f>B14*Data!$D$14</f>
        <v>4429.548386318226</v>
      </c>
      <c r="E14" s="8">
        <f>MIN(Data!$D$14,0.06)*B14*Data!$D$16</f>
        <v>1661.0806448693347</v>
      </c>
      <c r="F14" s="8">
        <f>(C14+(D14/2))*Data!$D$18</f>
        <v>13088.572416613688</v>
      </c>
      <c r="G14" s="8">
        <f t="shared" si="0"/>
        <v>126035.86405975622</v>
      </c>
    </row>
    <row r="15" spans="1:7" ht="12.75">
      <c r="A15" s="5">
        <f aca="true" t="shared" si="3" ref="A15:A23">A14+1</f>
        <v>37</v>
      </c>
      <c r="B15" s="8">
        <f>(B14*Data!$D$12)+B14</f>
        <v>57030.43547384716</v>
      </c>
      <c r="C15" s="8">
        <f t="shared" si="1"/>
        <v>126035.86405975622</v>
      </c>
      <c r="D15" s="8">
        <f>B15*Data!$D$14</f>
        <v>4562.434837907773</v>
      </c>
      <c r="E15" s="8">
        <f>MIN(Data!$D$14,0.06)*B15*Data!$D$16</f>
        <v>1710.9130642154148</v>
      </c>
      <c r="F15" s="8">
        <f>(C15+(D15/2))*Data!$D$18</f>
        <v>15398.049777445212</v>
      </c>
      <c r="G15" s="8">
        <f t="shared" si="0"/>
        <v>147707.2617393246</v>
      </c>
    </row>
    <row r="16" spans="1:7" ht="12.75">
      <c r="A16" s="5">
        <f t="shared" si="3"/>
        <v>38</v>
      </c>
      <c r="B16" s="8">
        <f>(B15*Data!$D$12)+B15</f>
        <v>58741.34853806257</v>
      </c>
      <c r="C16" s="8">
        <f t="shared" si="1"/>
        <v>147707.2617393246</v>
      </c>
      <c r="D16" s="8">
        <f>B16*Data!$D$14</f>
        <v>4699.307883045006</v>
      </c>
      <c r="E16" s="8">
        <f>MIN(Data!$D$14,0.06)*B16*Data!$D$16</f>
        <v>1762.240456141877</v>
      </c>
      <c r="F16" s="8">
        <f>(C16+(D16/2))*Data!$D$18</f>
        <v>18006.82988170165</v>
      </c>
      <c r="G16" s="8">
        <f t="shared" si="0"/>
        <v>172175.63996021313</v>
      </c>
    </row>
    <row r="17" spans="1:7" ht="12.75">
      <c r="A17" s="5">
        <f t="shared" si="3"/>
        <v>39</v>
      </c>
      <c r="B17" s="8">
        <f>(B16*Data!$D$12)+B16</f>
        <v>60503.588994204445</v>
      </c>
      <c r="C17" s="8">
        <f t="shared" si="1"/>
        <v>172175.63996021313</v>
      </c>
      <c r="D17" s="8">
        <f>B17*Data!$D$14</f>
        <v>4840.287119536356</v>
      </c>
      <c r="E17" s="8">
        <f>MIN(Data!$D$14,0.06)*B17*Data!$D$16</f>
        <v>1815.1076698261334</v>
      </c>
      <c r="F17" s="8">
        <f>(C17+(D17/2))*Data!$D$18</f>
        <v>20951.494022397757</v>
      </c>
      <c r="G17" s="8">
        <f t="shared" si="0"/>
        <v>199782.5287719734</v>
      </c>
    </row>
    <row r="18" spans="1:7" ht="12.75">
      <c r="A18" s="5">
        <f t="shared" si="3"/>
        <v>40</v>
      </c>
      <c r="B18" s="8">
        <f>(B17*Data!$D$12)+B17</f>
        <v>62318.696664030576</v>
      </c>
      <c r="C18" s="8">
        <f t="shared" si="1"/>
        <v>199782.5287719734</v>
      </c>
      <c r="D18" s="8">
        <f>B18*Data!$D$14</f>
        <v>4985.495733122446</v>
      </c>
      <c r="E18" s="8">
        <f>MIN(Data!$D$14,0.06)*B18*Data!$D$16</f>
        <v>1869.560899920917</v>
      </c>
      <c r="F18" s="8">
        <f>(C18+(D18/2))*Data!$D$18</f>
        <v>24273.033196624154</v>
      </c>
      <c r="G18" s="8">
        <f t="shared" si="0"/>
        <v>230910.61860164092</v>
      </c>
    </row>
    <row r="19" spans="1:7" ht="12.75">
      <c r="A19" s="5">
        <f t="shared" si="3"/>
        <v>41</v>
      </c>
      <c r="B19" s="8">
        <f>(B18*Data!$D$12)+B18</f>
        <v>64188.25756395149</v>
      </c>
      <c r="C19" s="8">
        <f t="shared" si="1"/>
        <v>230910.61860164092</v>
      </c>
      <c r="D19" s="8">
        <f>B19*Data!$D$14</f>
        <v>5135.060605116119</v>
      </c>
      <c r="E19" s="8">
        <f>MIN(Data!$D$14,0.06)*B19*Data!$D$16</f>
        <v>1925.6477269185445</v>
      </c>
      <c r="F19" s="8">
        <f>(C19+(D19/2))*Data!$D$18</f>
        <v>28017.377868503878</v>
      </c>
      <c r="G19" s="8">
        <f t="shared" si="0"/>
        <v>265988.7048021795</v>
      </c>
    </row>
    <row r="20" spans="1:7" ht="12.75">
      <c r="A20" s="5">
        <f t="shared" si="3"/>
        <v>42</v>
      </c>
      <c r="B20" s="8">
        <f>(B19*Data!$D$12)+B19</f>
        <v>66113.90529087004</v>
      </c>
      <c r="C20" s="8">
        <f t="shared" si="1"/>
        <v>265988.7048021795</v>
      </c>
      <c r="D20" s="8">
        <f>B20*Data!$D$14</f>
        <v>5289.112423269603</v>
      </c>
      <c r="E20" s="8">
        <f>MIN(Data!$D$14,0.06)*B20*Data!$D$16</f>
        <v>1983.4171587261012</v>
      </c>
      <c r="F20" s="8">
        <f>(C20+(D20/2))*Data!$D$18</f>
        <v>32235.991321657715</v>
      </c>
      <c r="G20" s="8">
        <f t="shared" si="0"/>
        <v>305497.2257058329</v>
      </c>
    </row>
    <row r="21" spans="1:7" ht="12.75">
      <c r="A21" s="5">
        <f t="shared" si="3"/>
        <v>43</v>
      </c>
      <c r="B21" s="8">
        <f>(B20*Data!$D$12)+B20</f>
        <v>68097.32244959615</v>
      </c>
      <c r="C21" s="8">
        <f t="shared" si="1"/>
        <v>305497.2257058329</v>
      </c>
      <c r="D21" s="8">
        <f>B21*Data!$D$14</f>
        <v>5447.785795967692</v>
      </c>
      <c r="E21" s="8">
        <f>MIN(Data!$D$14,0.06)*B21*Data!$D$16</f>
        <v>2042.9196734878844</v>
      </c>
      <c r="F21" s="8">
        <f>(C21+(D21/2))*Data!$D$18</f>
        <v>36986.534232458005</v>
      </c>
      <c r="G21" s="8">
        <f t="shared" si="0"/>
        <v>349974.46540774644</v>
      </c>
    </row>
    <row r="22" spans="1:7" ht="12.75">
      <c r="A22" s="5">
        <f t="shared" si="3"/>
        <v>44</v>
      </c>
      <c r="B22" s="8">
        <f>(B21*Data!$D$12)+B21</f>
        <v>70140.24212308403</v>
      </c>
      <c r="C22" s="8">
        <f t="shared" si="1"/>
        <v>349974.46540774644</v>
      </c>
      <c r="D22" s="8">
        <f>B22*Data!$D$14</f>
        <v>5611.219369846723</v>
      </c>
      <c r="E22" s="8">
        <f>MIN(Data!$D$14,0.06)*B22*Data!$D$16</f>
        <v>2104.207263692521</v>
      </c>
      <c r="F22" s="8">
        <f>(C22+(D22/2))*Data!$D$18</f>
        <v>42333.609011120374</v>
      </c>
      <c r="G22" s="8">
        <f t="shared" si="0"/>
        <v>400023.5010524061</v>
      </c>
    </row>
    <row r="23" spans="1:7" ht="12.75">
      <c r="A23" s="5">
        <f t="shared" si="3"/>
        <v>45</v>
      </c>
      <c r="B23" s="8">
        <f>(B22*Data!$D$12)+B22</f>
        <v>72244.44938677654</v>
      </c>
      <c r="C23" s="8">
        <f t="shared" si="1"/>
        <v>400023.5010524061</v>
      </c>
      <c r="D23" s="8">
        <f>B23*Data!$D$14</f>
        <v>5779.555950942124</v>
      </c>
      <c r="E23" s="8">
        <f>MIN(Data!$D$14,0.06)*B23*Data!$D$16</f>
        <v>2167.333481603296</v>
      </c>
      <c r="F23" s="8">
        <f>(C23+(D23/2))*Data!$D$18</f>
        <v>48349.593483345256</v>
      </c>
      <c r="G23" s="8">
        <f t="shared" si="0"/>
        <v>456319.9839682967</v>
      </c>
    </row>
    <row r="24" spans="1:7" ht="12.75">
      <c r="A24" s="5">
        <f aca="true" t="shared" si="4" ref="A24:A29">A23+1</f>
        <v>46</v>
      </c>
      <c r="B24" s="8">
        <f>(B23*Data!$D$12)+B23</f>
        <v>74411.78286837984</v>
      </c>
      <c r="C24" s="8">
        <f t="shared" si="1"/>
        <v>456319.9839682967</v>
      </c>
      <c r="D24" s="8">
        <f>B24*Data!$D$14</f>
        <v>5952.942629470387</v>
      </c>
      <c r="E24" s="8">
        <f>MIN(Data!$D$14,0.06)*B24*Data!$D$16</f>
        <v>2232.353486051395</v>
      </c>
      <c r="F24" s="8">
        <f>(C24+(D24/2))*Data!$D$18</f>
        <v>55115.57463396383</v>
      </c>
      <c r="G24" s="8">
        <f t="shared" si="0"/>
        <v>519620.8547177823</v>
      </c>
    </row>
    <row r="25" spans="1:7" ht="12.75">
      <c r="A25" s="5">
        <f t="shared" si="4"/>
        <v>47</v>
      </c>
      <c r="B25" s="8">
        <f>(B24*Data!$D$12)+B24</f>
        <v>76644.13635443123</v>
      </c>
      <c r="C25" s="8">
        <f t="shared" si="1"/>
        <v>519620.8547177823</v>
      </c>
      <c r="D25" s="8">
        <f>B25*Data!$D$14</f>
        <v>6131.530908354499</v>
      </c>
      <c r="E25" s="8">
        <f>MIN(Data!$D$14,0.06)*B25*Data!$D$16</f>
        <v>2299.324090632937</v>
      </c>
      <c r="F25" s="8">
        <f>(C25+(D25/2))*Data!$D$18</f>
        <v>62722.39442063514</v>
      </c>
      <c r="G25" s="8">
        <f t="shared" si="0"/>
        <v>590774.1041374049</v>
      </c>
    </row>
    <row r="26" spans="1:7" ht="12.75">
      <c r="A26" s="5">
        <f t="shared" si="4"/>
        <v>48</v>
      </c>
      <c r="B26" s="8">
        <f>(B25*Data!$D$12)+B25</f>
        <v>78943.46044506416</v>
      </c>
      <c r="C26" s="8">
        <f t="shared" si="1"/>
        <v>590774.1041374049</v>
      </c>
      <c r="D26" s="8">
        <f>B26*Data!$D$14</f>
        <v>6315.476835605134</v>
      </c>
      <c r="E26" s="8">
        <f>MIN(Data!$D$14,0.06)*B26*Data!$D$16</f>
        <v>2368.303813351925</v>
      </c>
      <c r="F26" s="8">
        <f>(C26+(D26/2))*Data!$D$18</f>
        <v>71271.8211066249</v>
      </c>
      <c r="G26" s="8">
        <f t="shared" si="0"/>
        <v>670729.7058929869</v>
      </c>
    </row>
    <row r="27" spans="1:7" ht="12.75">
      <c r="A27" s="5">
        <f t="shared" si="4"/>
        <v>49</v>
      </c>
      <c r="B27" s="8">
        <f>(B26*Data!$D$12)+B26</f>
        <v>81311.7642584161</v>
      </c>
      <c r="C27" s="8">
        <f t="shared" si="1"/>
        <v>670729.7058929869</v>
      </c>
      <c r="D27" s="8">
        <f>B27*Data!$D$14</f>
        <v>6504.941140673288</v>
      </c>
      <c r="E27" s="8">
        <f>MIN(Data!$D$14,0.06)*B27*Data!$D$16</f>
        <v>2439.3529277524826</v>
      </c>
      <c r="F27" s="8">
        <f>(C27+(D27/2))*Data!$D$18</f>
        <v>80877.86117559882</v>
      </c>
      <c r="G27" s="8">
        <f t="shared" si="0"/>
        <v>760551.8611370114</v>
      </c>
    </row>
    <row r="28" spans="1:7" ht="12.75">
      <c r="A28" s="5">
        <f t="shared" si="4"/>
        <v>50</v>
      </c>
      <c r="B28" s="8">
        <f>(B27*Data!$D$12)+B27</f>
        <v>83751.11718616857</v>
      </c>
      <c r="C28" s="8">
        <f t="shared" si="1"/>
        <v>760551.8611370114</v>
      </c>
      <c r="D28" s="8">
        <f>B28*Data!$D$14</f>
        <v>6700.089374893486</v>
      </c>
      <c r="E28" s="8">
        <f>MIN(Data!$D$14,0.06)*B28*Data!$D$16</f>
        <v>2512.533515585057</v>
      </c>
      <c r="F28" s="8">
        <f>(C28+(D28/2))*Data!$D$18</f>
        <v>91668.22869893498</v>
      </c>
      <c r="G28" s="8">
        <f t="shared" si="0"/>
        <v>861432.7127264249</v>
      </c>
    </row>
    <row r="29" spans="1:7" ht="12.75">
      <c r="A29" s="5">
        <f t="shared" si="4"/>
        <v>51</v>
      </c>
      <c r="B29" s="8">
        <f>(B28*Data!$D$12)+B28</f>
        <v>86263.65070175364</v>
      </c>
      <c r="C29" s="8">
        <f t="shared" si="1"/>
        <v>861432.7127264249</v>
      </c>
      <c r="D29" s="8">
        <f>B29*Data!$D$14</f>
        <v>6901.092056140291</v>
      </c>
      <c r="E29" s="8">
        <f>MIN(Data!$D$14,0.06)*B29*Data!$D$16</f>
        <v>2587.909521052609</v>
      </c>
      <c r="F29" s="8">
        <f>(C29+(D29/2))*Data!$D$18</f>
        <v>103785.99105053941</v>
      </c>
      <c r="G29" s="8">
        <f t="shared" si="0"/>
        <v>974707.7053541573</v>
      </c>
    </row>
    <row r="30" spans="1:7" ht="12.75">
      <c r="A30" s="5">
        <f aca="true" t="shared" si="5" ref="A30:A43">A29+1</f>
        <v>52</v>
      </c>
      <c r="B30" s="8">
        <f>(B29*Data!$D$12)+B29</f>
        <v>88851.56022280625</v>
      </c>
      <c r="C30" s="8">
        <f t="shared" si="1"/>
        <v>974707.7053541573</v>
      </c>
      <c r="D30" s="8">
        <f>B30*Data!$D$14</f>
        <v>7108.1248178245005</v>
      </c>
      <c r="E30" s="8">
        <f>MIN(Data!$D$14,0.06)*B30*Data!$D$16</f>
        <v>2665.5468066841872</v>
      </c>
      <c r="F30" s="8">
        <f>(C30+(D30/2))*Data!$D$18</f>
        <v>117391.41213156833</v>
      </c>
      <c r="G30" s="8">
        <f t="shared" si="0"/>
        <v>1101872.7891102342</v>
      </c>
    </row>
    <row r="31" spans="1:7" ht="12.75">
      <c r="A31" s="5">
        <f t="shared" si="5"/>
        <v>53</v>
      </c>
      <c r="B31" s="8">
        <f>(B30*Data!$D$12)+B30</f>
        <v>91517.10702949043</v>
      </c>
      <c r="C31" s="8">
        <f t="shared" si="1"/>
        <v>1101872.7891102342</v>
      </c>
      <c r="D31" s="8">
        <f>B31*Data!$D$14</f>
        <v>7321.368562359235</v>
      </c>
      <c r="E31" s="8">
        <f>MIN(Data!$D$14,0.06)*B31*Data!$D$16</f>
        <v>2745.513210884713</v>
      </c>
      <c r="F31" s="8">
        <f>(C31+(D31/2))*Data!$D$18</f>
        <v>132664.01680696965</v>
      </c>
      <c r="G31" s="8">
        <f t="shared" si="0"/>
        <v>1244603.6876904478</v>
      </c>
    </row>
    <row r="32" spans="1:7" ht="12.75">
      <c r="A32" s="5">
        <f t="shared" si="5"/>
        <v>54</v>
      </c>
      <c r="B32" s="8">
        <f>(B31*Data!$D$12)+B31</f>
        <v>94262.62024037515</v>
      </c>
      <c r="C32" s="8">
        <f t="shared" si="1"/>
        <v>1244603.6876904478</v>
      </c>
      <c r="D32" s="8">
        <f>B32*Data!$D$14</f>
        <v>7541.0096192300125</v>
      </c>
      <c r="E32" s="8">
        <f>MIN(Data!$D$14,0.06)*B32*Data!$D$16</f>
        <v>2827.8786072112543</v>
      </c>
      <c r="F32" s="8">
        <f>(C32+(D32/2))*Data!$D$18</f>
        <v>149804.90310000753</v>
      </c>
      <c r="G32" s="8">
        <f t="shared" si="0"/>
        <v>1404777.4790168963</v>
      </c>
    </row>
    <row r="33" spans="1:7" ht="12.75">
      <c r="A33" s="5">
        <f t="shared" si="5"/>
        <v>55</v>
      </c>
      <c r="B33" s="8">
        <f>(B32*Data!$D$12)+B32</f>
        <v>97090.49884758641</v>
      </c>
      <c r="C33" s="8">
        <f t="shared" si="1"/>
        <v>1404777.4790168963</v>
      </c>
      <c r="D33" s="8">
        <f>B33*Data!$D$14</f>
        <v>7767.239907806913</v>
      </c>
      <c r="E33" s="8">
        <f>MIN(Data!$D$14,0.06)*B33*Data!$D$16</f>
        <v>2912.7149654275922</v>
      </c>
      <c r="F33" s="8">
        <f>(C33+(D33/2))*Data!$D$18</f>
        <v>169039.33187649597</v>
      </c>
      <c r="G33" s="8">
        <f t="shared" si="0"/>
        <v>1584496.7657666267</v>
      </c>
    </row>
    <row r="34" spans="1:7" ht="12.75">
      <c r="A34" s="5">
        <f t="shared" si="5"/>
        <v>56</v>
      </c>
      <c r="B34" s="8">
        <f>(B33*Data!$D$12)+B33</f>
        <v>100003.213813014</v>
      </c>
      <c r="C34" s="8">
        <f t="shared" si="1"/>
        <v>1584496.7657666267</v>
      </c>
      <c r="D34" s="8">
        <f>B34*Data!$D$14</f>
        <v>8000.25710504112</v>
      </c>
      <c r="E34" s="8">
        <f>MIN(Data!$D$14,0.06)*B34*Data!$D$16</f>
        <v>3000.09641439042</v>
      </c>
      <c r="F34" s="8">
        <f>(C34+(D34/2))*Data!$D$18</f>
        <v>190619.6273182977</v>
      </c>
      <c r="G34" s="8">
        <f t="shared" si="0"/>
        <v>1786116.746604356</v>
      </c>
    </row>
    <row r="35" spans="1:7" ht="12.75">
      <c r="A35" s="5">
        <f t="shared" si="5"/>
        <v>57</v>
      </c>
      <c r="B35" s="8">
        <f>(B34*Data!$D$12)+B34</f>
        <v>103003.3102274044</v>
      </c>
      <c r="C35" s="8">
        <f t="shared" si="1"/>
        <v>1786116.746604356</v>
      </c>
      <c r="D35" s="8">
        <f>B35*Data!$D$14</f>
        <v>8240.264818192352</v>
      </c>
      <c r="E35" s="8">
        <f>MIN(Data!$D$14,0.06)*B35*Data!$D$16</f>
        <v>3090.099306822132</v>
      </c>
      <c r="F35" s="8">
        <f>(C35+(D35/2))*Data!$D$18</f>
        <v>214828.42548161425</v>
      </c>
      <c r="G35" s="8">
        <f t="shared" si="0"/>
        <v>2012275.5362109847</v>
      </c>
    </row>
    <row r="36" spans="1:7" ht="12.75">
      <c r="A36" s="5">
        <f t="shared" si="5"/>
        <v>58</v>
      </c>
      <c r="B36" s="8">
        <f>(B35*Data!$D$12)+B35</f>
        <v>106093.40953422654</v>
      </c>
      <c r="C36" s="8">
        <f t="shared" si="1"/>
        <v>2012275.5362109847</v>
      </c>
      <c r="D36" s="8">
        <f>B36*Data!$D$14</f>
        <v>8487.472762738123</v>
      </c>
      <c r="E36" s="8">
        <f>MIN(Data!$D$14,0.06)*B36*Data!$D$16</f>
        <v>3182.802286026796</v>
      </c>
      <c r="F36" s="8">
        <f>(C36+(D36/2))*Data!$D$18</f>
        <v>241982.31271108246</v>
      </c>
      <c r="G36" s="8">
        <f t="shared" si="0"/>
        <v>2265928.123970832</v>
      </c>
    </row>
    <row r="37" spans="1:7" ht="12.75">
      <c r="A37" s="5">
        <f t="shared" si="5"/>
        <v>59</v>
      </c>
      <c r="B37" s="8">
        <f>(B36*Data!$D$12)+B36</f>
        <v>109276.21182025333</v>
      </c>
      <c r="C37" s="8">
        <f t="shared" si="1"/>
        <v>2265928.123970832</v>
      </c>
      <c r="D37" s="8">
        <f>B37*Data!$D$14</f>
        <v>8742.096945620267</v>
      </c>
      <c r="E37" s="8">
        <f>MIN(Data!$D$14,0.06)*B37*Data!$D$16</f>
        <v>3278.2863546075996</v>
      </c>
      <c r="F37" s="8">
        <f>(C37+(D37/2))*Data!$D$18</f>
        <v>272435.9006932371</v>
      </c>
      <c r="G37" s="8">
        <f t="shared" si="0"/>
        <v>2550384.4079642966</v>
      </c>
    </row>
    <row r="38" spans="1:7" ht="12.75">
      <c r="A38" s="5">
        <f t="shared" si="5"/>
        <v>60</v>
      </c>
      <c r="B38" s="8">
        <f>(B37*Data!$D$12)+B37</f>
        <v>112554.49817486093</v>
      </c>
      <c r="C38" s="8">
        <f t="shared" si="1"/>
        <v>2550384.4079642966</v>
      </c>
      <c r="D38" s="8">
        <f>B38*Data!$D$14</f>
        <v>9004.359853988875</v>
      </c>
      <c r="E38" s="8">
        <f>MIN(Data!$D$14,0.06)*B38*Data!$D$16</f>
        <v>3376.6349452458276</v>
      </c>
      <c r="F38" s="8">
        <f>(C38+(D38/2))*Data!$D$18</f>
        <v>306586.3905469549</v>
      </c>
      <c r="G38" s="8">
        <f t="shared" si="0"/>
        <v>2869351.7933104862</v>
      </c>
    </row>
    <row r="39" spans="1:7" ht="12.75">
      <c r="A39" s="5">
        <f t="shared" si="5"/>
        <v>61</v>
      </c>
      <c r="B39" s="8">
        <f>(B38*Data!$D$12)+B38</f>
        <v>115931.13312010675</v>
      </c>
      <c r="C39" s="8">
        <f t="shared" si="1"/>
        <v>2869351.7933104862</v>
      </c>
      <c r="D39" s="8">
        <f>B39*Data!$D$14</f>
        <v>9274.49064960854</v>
      </c>
      <c r="E39" s="8">
        <f>MIN(Data!$D$14,0.06)*B39*Data!$D$16</f>
        <v>3477.9339936032025</v>
      </c>
      <c r="F39" s="8">
        <f>(C39+(D39/2))*Data!$D$18</f>
        <v>344878.6846362349</v>
      </c>
      <c r="G39" s="8">
        <f t="shared" si="0"/>
        <v>3226982.9025899325</v>
      </c>
    </row>
    <row r="40" spans="1:7" ht="12.75">
      <c r="A40" s="5">
        <f t="shared" si="5"/>
        <v>62</v>
      </c>
      <c r="B40" s="8">
        <f>(B39*Data!$D$12)+B39</f>
        <v>119409.06711370996</v>
      </c>
      <c r="C40" s="8">
        <f t="shared" si="1"/>
        <v>3226982.9025899325</v>
      </c>
      <c r="D40" s="8">
        <f>B40*Data!$D$14</f>
        <v>9552.725369096797</v>
      </c>
      <c r="E40" s="8">
        <f>MIN(Data!$D$14,0.06)*B40*Data!$D$16</f>
        <v>3582.2720134112988</v>
      </c>
      <c r="F40" s="8">
        <f>(C40+(D40/2))*Data!$D$18</f>
        <v>387811.1118329377</v>
      </c>
      <c r="G40" s="8">
        <f t="shared" si="0"/>
        <v>3627929.0118053784</v>
      </c>
    </row>
    <row r="41" spans="1:7" ht="12.75">
      <c r="A41" s="5">
        <f t="shared" si="5"/>
        <v>63</v>
      </c>
      <c r="B41" s="8">
        <f>(B40*Data!$D$12)+B40</f>
        <v>122991.33912712126</v>
      </c>
      <c r="C41" s="8">
        <f t="shared" si="1"/>
        <v>3627929.0118053784</v>
      </c>
      <c r="D41" s="8">
        <f>B41*Data!$D$14</f>
        <v>9839.307130169702</v>
      </c>
      <c r="E41" s="8">
        <f>MIN(Data!$D$14,0.06)*B41*Data!$D$16</f>
        <v>3689.7401738136377</v>
      </c>
      <c r="F41" s="8">
        <f>(C41+(D41/2))*Data!$D$18</f>
        <v>435941.8398444556</v>
      </c>
      <c r="G41" s="8">
        <f t="shared" si="0"/>
        <v>4077399.898953817</v>
      </c>
    </row>
    <row r="42" spans="1:7" ht="12.75">
      <c r="A42" s="5">
        <f t="shared" si="5"/>
        <v>64</v>
      </c>
      <c r="B42" s="8">
        <f>(B41*Data!$D$12)+B41</f>
        <v>126681.0793009349</v>
      </c>
      <c r="C42" s="8">
        <f t="shared" si="1"/>
        <v>4077399.898953817</v>
      </c>
      <c r="D42" s="8">
        <f>B42*Data!$D$14</f>
        <v>10134.486344074792</v>
      </c>
      <c r="E42" s="8">
        <f>MIN(Data!$D$14,0.06)*B42*Data!$D$16</f>
        <v>3800.432379028047</v>
      </c>
      <c r="F42" s="8">
        <f>(C42+(D42/2))*Data!$D$18</f>
        <v>489896.0570551025</v>
      </c>
      <c r="G42" s="8">
        <f t="shared" si="0"/>
        <v>4581230.874732022</v>
      </c>
    </row>
    <row r="43" spans="1:7" ht="12.75">
      <c r="A43" s="5">
        <f t="shared" si="5"/>
        <v>65</v>
      </c>
      <c r="B43" s="8">
        <f>(B42*Data!$D$12)+B42</f>
        <v>130481.51167996295</v>
      </c>
      <c r="C43" s="8">
        <f t="shared" si="1"/>
        <v>4581230.874732022</v>
      </c>
      <c r="D43" s="8">
        <f>B43*Data!$D$14</f>
        <v>10438.520934397036</v>
      </c>
      <c r="E43" s="8">
        <f>MIN(Data!$D$14,0.06)*B43*Data!$D$16</f>
        <v>3914.4453503988884</v>
      </c>
      <c r="F43" s="8">
        <f>(C43+(D43/2))*Data!$D$18</f>
        <v>550374.0162239065</v>
      </c>
      <c r="G43" s="8">
        <f t="shared" si="0"/>
        <v>5145957.857240725</v>
      </c>
    </row>
    <row r="44" spans="1:7" ht="12.75">
      <c r="A44" s="5"/>
      <c r="B44" s="8"/>
      <c r="C44" s="8"/>
      <c r="D44" s="8"/>
      <c r="E44" s="8"/>
      <c r="F44" s="8"/>
      <c r="G44" s="8"/>
    </row>
    <row r="45" spans="1:7" ht="12.75">
      <c r="A45" s="5"/>
      <c r="B45" s="8"/>
      <c r="C45" s="8"/>
      <c r="D45" s="8"/>
      <c r="E45" s="8"/>
      <c r="F45" s="8"/>
      <c r="G45" s="8"/>
    </row>
    <row r="46" spans="1:7" ht="12.75">
      <c r="A46" s="5"/>
      <c r="B46" s="8"/>
      <c r="C46" s="8"/>
      <c r="D46" s="8"/>
      <c r="E46" s="8"/>
      <c r="F46" s="8"/>
      <c r="G46" s="8"/>
    </row>
    <row r="47" spans="1:7" ht="12.75">
      <c r="A47" s="5"/>
      <c r="B47" s="8"/>
      <c r="C47" s="8"/>
      <c r="D47" s="8"/>
      <c r="E47" s="8"/>
      <c r="F47" s="8"/>
      <c r="G47" s="8"/>
    </row>
    <row r="48" spans="1:7" ht="12.75">
      <c r="A48" s="5"/>
      <c r="B48" s="8"/>
      <c r="C48" s="8"/>
      <c r="D48" s="8"/>
      <c r="E48" s="8"/>
      <c r="F48" s="8"/>
      <c r="G48" s="8"/>
    </row>
    <row r="49" spans="1:7" ht="12.75">
      <c r="A49" s="5"/>
      <c r="B49" s="8"/>
      <c r="C49" s="8"/>
      <c r="D49" s="8"/>
      <c r="E49" s="8"/>
      <c r="F49" s="8"/>
      <c r="G49" s="8"/>
    </row>
    <row r="50" spans="1:7" ht="12.75">
      <c r="A50" s="5"/>
      <c r="B50" s="8"/>
      <c r="C50" s="8"/>
      <c r="D50" s="8"/>
      <c r="E50" s="8"/>
      <c r="F50" s="8"/>
      <c r="G50" s="8"/>
    </row>
    <row r="51" spans="1:7" ht="12.75">
      <c r="A51" s="5"/>
      <c r="B51" s="8"/>
      <c r="C51" s="8"/>
      <c r="D51" s="8"/>
      <c r="E51" s="8"/>
      <c r="F51" s="8"/>
      <c r="G51" s="8"/>
    </row>
    <row r="52" spans="1:7" ht="12.75">
      <c r="A52" s="5"/>
      <c r="B52" s="8"/>
      <c r="C52" s="8"/>
      <c r="D52" s="8"/>
      <c r="E52" s="8"/>
      <c r="F52" s="8"/>
      <c r="G52" s="8"/>
    </row>
    <row r="53" spans="1:7" ht="12.75">
      <c r="A53" s="5"/>
      <c r="B53" s="8"/>
      <c r="C53" s="8"/>
      <c r="D53" s="8"/>
      <c r="E53" s="8"/>
      <c r="F53" s="8"/>
      <c r="G53" s="8"/>
    </row>
    <row r="54" spans="1:7" ht="12.75">
      <c r="A54" s="5"/>
      <c r="B54" s="8"/>
      <c r="C54" s="8"/>
      <c r="D54" s="8"/>
      <c r="E54" s="8"/>
      <c r="F54" s="8"/>
      <c r="G54" s="8"/>
    </row>
    <row r="55" spans="1:7" ht="12.75">
      <c r="A55" s="5"/>
      <c r="B55" s="8"/>
      <c r="C55" s="8"/>
      <c r="D55" s="8"/>
      <c r="E55" s="8"/>
      <c r="F55" s="8"/>
      <c r="G55" s="8"/>
    </row>
    <row r="56" spans="1:7" ht="12.75">
      <c r="A56" s="5"/>
      <c r="B56" s="8"/>
      <c r="C56" s="8"/>
      <c r="D56" s="8"/>
      <c r="E56" s="8"/>
      <c r="F56" s="8"/>
      <c r="G56" s="8"/>
    </row>
    <row r="57" spans="1:7" ht="12.75">
      <c r="A57" s="5"/>
      <c r="B57" s="8"/>
      <c r="C57" s="8"/>
      <c r="D57" s="8"/>
      <c r="E57" s="8"/>
      <c r="F57" s="8"/>
      <c r="G57" s="8"/>
    </row>
    <row r="58" spans="1:7" ht="12.75">
      <c r="A58" s="5"/>
      <c r="B58" s="8"/>
      <c r="C58" s="8"/>
      <c r="D58" s="8"/>
      <c r="E58" s="8"/>
      <c r="F58" s="8"/>
      <c r="G58" s="8"/>
    </row>
    <row r="59" spans="1:7" ht="12.75">
      <c r="A59" s="5"/>
      <c r="B59" s="8"/>
      <c r="C59" s="8"/>
      <c r="D59" s="8"/>
      <c r="E59" s="8"/>
      <c r="F59" s="8"/>
      <c r="G59" s="8"/>
    </row>
    <row r="60" spans="1:7" ht="12.75">
      <c r="A60" s="5"/>
      <c r="B60" s="8"/>
      <c r="C60" s="8"/>
      <c r="D60" s="8"/>
      <c r="E60" s="8"/>
      <c r="F60" s="8"/>
      <c r="G60" s="8"/>
    </row>
    <row r="61" spans="1:7" ht="12.75">
      <c r="A61" s="5"/>
      <c r="B61" s="8"/>
      <c r="C61" s="8"/>
      <c r="D61" s="8"/>
      <c r="E61" s="8"/>
      <c r="F61" s="8"/>
      <c r="G61" s="8"/>
    </row>
    <row r="62" spans="1:7" ht="12.75">
      <c r="A62" s="5"/>
      <c r="B62" s="8"/>
      <c r="C62" s="8"/>
      <c r="D62" s="8"/>
      <c r="E62" s="8"/>
      <c r="F62" s="8"/>
      <c r="G62" s="8"/>
    </row>
    <row r="63" spans="1:7" ht="12.75">
      <c r="A63" s="5"/>
      <c r="B63" s="8"/>
      <c r="C63" s="8"/>
      <c r="D63" s="8"/>
      <c r="E63" s="8"/>
      <c r="F63" s="8"/>
      <c r="G63" s="8"/>
    </row>
    <row r="64" spans="1:7" ht="12.75">
      <c r="A64" s="5"/>
      <c r="B64" s="8"/>
      <c r="C64" s="8"/>
      <c r="D64" s="8"/>
      <c r="E64" s="8"/>
      <c r="F64" s="8"/>
      <c r="G64" s="8"/>
    </row>
    <row r="65" spans="1:7" ht="12.75">
      <c r="A65" s="5"/>
      <c r="B65" s="8"/>
      <c r="C65" s="8"/>
      <c r="D65" s="8"/>
      <c r="E65" s="8"/>
      <c r="F65" s="8"/>
      <c r="G65" s="8"/>
    </row>
    <row r="66" spans="1:7" ht="12.75">
      <c r="A66" s="5"/>
      <c r="B66" s="8"/>
      <c r="C66" s="8"/>
      <c r="D66" s="8"/>
      <c r="E66" s="8"/>
      <c r="F66" s="8"/>
      <c r="G66" s="8"/>
    </row>
    <row r="67" spans="1:7" ht="12.75">
      <c r="A67" s="5"/>
      <c r="B67" s="8"/>
      <c r="C67" s="8"/>
      <c r="D67" s="8"/>
      <c r="E67" s="8"/>
      <c r="F67" s="8"/>
      <c r="G67" s="8"/>
    </row>
    <row r="68" spans="1:7" ht="12.75">
      <c r="A68" s="5"/>
      <c r="B68" s="8"/>
      <c r="C68" s="8"/>
      <c r="D68" s="8"/>
      <c r="E68" s="8"/>
      <c r="F68" s="8"/>
      <c r="G68" s="8"/>
    </row>
    <row r="69" spans="1:7" ht="12.75">
      <c r="A69" s="5"/>
      <c r="B69" s="8"/>
      <c r="C69" s="8"/>
      <c r="D69" s="8"/>
      <c r="E69" s="8"/>
      <c r="F69" s="8"/>
      <c r="G69" s="8"/>
    </row>
    <row r="70" spans="1:7" ht="12.75">
      <c r="A70" s="5"/>
      <c r="B70" s="8"/>
      <c r="C70" s="8"/>
      <c r="D70" s="8"/>
      <c r="E70" s="8"/>
      <c r="F70" s="8"/>
      <c r="G70" s="8"/>
    </row>
    <row r="71" spans="1:7" ht="12.75">
      <c r="A71" s="5"/>
      <c r="B71" s="8"/>
      <c r="C71" s="8"/>
      <c r="D71" s="8"/>
      <c r="E71" s="8"/>
      <c r="F71" s="8"/>
      <c r="G71" s="8"/>
    </row>
    <row r="72" spans="1:7" ht="12.75">
      <c r="A72" s="5"/>
      <c r="B72" s="8"/>
      <c r="C72" s="8"/>
      <c r="D72" s="8"/>
      <c r="E72" s="8"/>
      <c r="F72" s="8"/>
      <c r="G72" s="8"/>
    </row>
    <row r="73" spans="1:7" ht="12.75">
      <c r="A73" s="5"/>
      <c r="B73" s="8"/>
      <c r="C73" s="8"/>
      <c r="D73" s="8"/>
      <c r="E73" s="8"/>
      <c r="F73" s="8"/>
      <c r="G73" s="8"/>
    </row>
    <row r="74" spans="1:7" ht="12.75">
      <c r="A74" s="5"/>
      <c r="B74" s="8"/>
      <c r="C74" s="8"/>
      <c r="D74" s="8"/>
      <c r="E74" s="8"/>
      <c r="F74" s="8"/>
      <c r="G74" s="8"/>
    </row>
    <row r="75" spans="1:7" ht="12.75">
      <c r="A75" s="5"/>
      <c r="B75" s="8"/>
      <c r="C75" s="8"/>
      <c r="D75" s="8"/>
      <c r="E75" s="8"/>
      <c r="F75" s="8"/>
      <c r="G75" s="8"/>
    </row>
    <row r="76" spans="1:7" ht="12.75">
      <c r="A76" s="5"/>
      <c r="B76" s="8"/>
      <c r="C76" s="8"/>
      <c r="D76" s="8"/>
      <c r="E76" s="8"/>
      <c r="F76" s="8"/>
      <c r="G76" s="8"/>
    </row>
    <row r="77" spans="1:7" ht="12.75">
      <c r="A77" s="5"/>
      <c r="B77" s="8"/>
      <c r="C77" s="8"/>
      <c r="D77" s="8"/>
      <c r="E77" s="8"/>
      <c r="F77" s="8"/>
      <c r="G77" s="8"/>
    </row>
    <row r="78" spans="1:7" ht="12.75">
      <c r="A78" s="5"/>
      <c r="B78" s="8"/>
      <c r="C78" s="8"/>
      <c r="D78" s="8"/>
      <c r="E78" s="8"/>
      <c r="F78" s="8"/>
      <c r="G78" s="8"/>
    </row>
    <row r="79" spans="1:7" ht="12.75">
      <c r="A79" s="5"/>
      <c r="B79" s="8"/>
      <c r="C79" s="8"/>
      <c r="D79" s="8"/>
      <c r="E79" s="8"/>
      <c r="F79" s="8"/>
      <c r="G79" s="8"/>
    </row>
    <row r="80" spans="1:7" ht="12.75">
      <c r="A80" s="5"/>
      <c r="B80" s="8"/>
      <c r="C80" s="8"/>
      <c r="D80" s="8"/>
      <c r="E80" s="8"/>
      <c r="F80" s="8"/>
      <c r="G80" s="8"/>
    </row>
    <row r="81" spans="1:7" ht="12.75">
      <c r="A81" s="5"/>
      <c r="B81" s="8"/>
      <c r="C81" s="8"/>
      <c r="D81" s="8"/>
      <c r="E81" s="8"/>
      <c r="F81" s="8"/>
      <c r="G81" s="8"/>
    </row>
    <row r="82" spans="1:7" ht="12.75">
      <c r="A82" s="5"/>
      <c r="B82" s="8"/>
      <c r="C82" s="8"/>
      <c r="D82" s="8"/>
      <c r="E82" s="8"/>
      <c r="F82" s="8"/>
      <c r="G82" s="8"/>
    </row>
    <row r="83" spans="1:7" ht="12.75">
      <c r="A83" s="5"/>
      <c r="B83" s="8"/>
      <c r="C83" s="8"/>
      <c r="D83" s="8"/>
      <c r="E83" s="8"/>
      <c r="F83" s="8"/>
      <c r="G83" s="8"/>
    </row>
    <row r="84" spans="1:7" ht="12.75">
      <c r="A84" s="5"/>
      <c r="B84" s="8"/>
      <c r="C84" s="8"/>
      <c r="D84" s="8"/>
      <c r="E84" s="8"/>
      <c r="F84" s="8"/>
      <c r="G84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Ragsdale</dc:creator>
  <cp:keywords/>
  <dc:description/>
  <cp:lastModifiedBy>CS Dept</cp:lastModifiedBy>
  <cp:lastPrinted>2009-09-17T18:36:03Z</cp:lastPrinted>
  <dcterms:created xsi:type="dcterms:W3CDTF">2001-07-02T18:32:07Z</dcterms:created>
  <dcterms:modified xsi:type="dcterms:W3CDTF">2009-10-06T12:28:58Z</dcterms:modified>
  <cp:category/>
  <cp:version/>
  <cp:contentType/>
  <cp:contentStatus/>
</cp:coreProperties>
</file>